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35" activeTab="0"/>
  </bookViews>
  <sheets>
    <sheet name="Содержание" sheetId="1" r:id="rId1"/>
    <sheet name="1.Текущая стратегия" sheetId="2" r:id="rId2"/>
    <sheet name="2.Текущая стратегия_итог" sheetId="3" r:id="rId3"/>
    <sheet name="3.Стратегия_Роста" sheetId="4" r:id="rId4"/>
    <sheet name="4.Стратегия_Роста_итог" sheetId="5" r:id="rId5"/>
    <sheet name="5.Стратегия_Эффективности" sheetId="6" r:id="rId6"/>
    <sheet name="6.Стратегия_Эффективности_итог" sheetId="7" r:id="rId7"/>
  </sheets>
  <definedNames>
    <definedName name="_xlnm.Print_Area" localSheetId="1">'1.Текущая стратегия'!$A$2:$G$37</definedName>
    <definedName name="_xlnm.Print_Area" localSheetId="2">'2.Текущая стратегия_итог'!$B$2:$G$10</definedName>
    <definedName name="_xlnm.Print_Area" localSheetId="4">'4.Стратегия_Роста_итог'!$B$2:$G$10</definedName>
    <definedName name="_xlnm.Print_Area" localSheetId="5">'5.Стратегия_Эффективности'!$A$2:$G$37</definedName>
    <definedName name="_xlnm.Print_Area" localSheetId="6">'6.Стратегия_Эффективности_итог'!$B$2:$G$10</definedName>
  </definedNames>
  <calcPr fullCalcOnLoad="1"/>
</workbook>
</file>

<file path=xl/sharedStrings.xml><?xml version="1.0" encoding="utf-8"?>
<sst xmlns="http://schemas.openxmlformats.org/spreadsheetml/2006/main" count="178" uniqueCount="59">
  <si>
    <t>Операционная прибыль</t>
  </si>
  <si>
    <t>Завершающий денежный поток</t>
  </si>
  <si>
    <t>Ставка дисконтирования</t>
  </si>
  <si>
    <t>Фактор дисконтирования</t>
  </si>
  <si>
    <t>Приведенный денежный поток</t>
  </si>
  <si>
    <t>Свободный денежный поток (FCF)</t>
  </si>
  <si>
    <t>Выручка от реализации</t>
  </si>
  <si>
    <t>Период прогнозирования</t>
  </si>
  <si>
    <t>Инвестиционный денежный поток</t>
  </si>
  <si>
    <t>Операционный денежный поток</t>
  </si>
  <si>
    <t>Темп изменения ИДП</t>
  </si>
  <si>
    <t>Пост прогнозный период</t>
  </si>
  <si>
    <t>Темп изменения выручки</t>
  </si>
  <si>
    <t>Маржа валовой прибыли</t>
  </si>
  <si>
    <t>Валовая прибыль</t>
  </si>
  <si>
    <t>Коммерческие расходы</t>
  </si>
  <si>
    <t>Маркетинговые расходы</t>
  </si>
  <si>
    <t>Управленческие расходы</t>
  </si>
  <si>
    <t>OIBDA</t>
  </si>
  <si>
    <t>Амортизация</t>
  </si>
  <si>
    <t>Маржа операционной прибыли</t>
  </si>
  <si>
    <t xml:space="preserve">Текущий год </t>
  </si>
  <si>
    <t>% маркетинговых расходов в валовой прибыли</t>
  </si>
  <si>
    <t>% коммерческих расходов в валовой прибыли</t>
  </si>
  <si>
    <t>% ОПР в валовой прибыли</t>
  </si>
  <si>
    <t>% управленческих расходов  валовой прибыли</t>
  </si>
  <si>
    <t>Изменение рабочего капитала</t>
  </si>
  <si>
    <t>Рабочий капитал</t>
  </si>
  <si>
    <t>Маржа OIBDA</t>
  </si>
  <si>
    <t>Общепроизводственные расходы (ОПР)</t>
  </si>
  <si>
    <t>Темп изменения управленческих расходов</t>
  </si>
  <si>
    <t>Темп изменения общепроизводственных расходов</t>
  </si>
  <si>
    <t>Ценность компании</t>
  </si>
  <si>
    <t>Часть А</t>
  </si>
  <si>
    <t>Часть В</t>
  </si>
  <si>
    <t>Часть С</t>
  </si>
  <si>
    <t>Прибыль после налога</t>
  </si>
  <si>
    <t>№ строки</t>
  </si>
  <si>
    <t>Завершающий денежный поток (ЗДП)</t>
  </si>
  <si>
    <t>2025+</t>
  </si>
  <si>
    <t>Измерение текущей ценности компании</t>
  </si>
  <si>
    <t>Ставка дисконтирования,%</t>
  </si>
  <si>
    <t xml:space="preserve">Показатель, млн. руб. </t>
  </si>
  <si>
    <t>Показатель, млн. руб.</t>
  </si>
  <si>
    <t>Измерение ценности компании при стратегии роста</t>
  </si>
  <si>
    <t>Измерение ценности компании при стратегии эффективности</t>
  </si>
  <si>
    <t>Содержание</t>
  </si>
  <si>
    <t>Текущая стратегия'!A1</t>
  </si>
  <si>
    <t>Текущая стратегия_итог'!A1</t>
  </si>
  <si>
    <t>Стратегия_Роста!A1</t>
  </si>
  <si>
    <t>Стратегия_Роста_итог!A1</t>
  </si>
  <si>
    <t>Стратегия_Эффективности!A1</t>
  </si>
  <si>
    <t>Стратегия_Эффективности_итог!A1</t>
  </si>
  <si>
    <t>Измерение текущей ценности компании_ИТОГ</t>
  </si>
  <si>
    <t>Измерение ценности компании при стратегии роста_ИТОГ</t>
  </si>
  <si>
    <t>Измерение ценности компании при стратегии эффективности_ИТОГ</t>
  </si>
  <si>
    <t>Лист</t>
  </si>
  <si>
    <t>Название</t>
  </si>
  <si>
    <t>Ссылка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</si>
</sst>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%"/>
    <numFmt numFmtId="184" formatCode="#,##0.0"/>
    <numFmt numFmtId="185" formatCode="#,##0.0\ _₽"/>
    <numFmt numFmtId="186" formatCode="#,##0\ _₽"/>
    <numFmt numFmtId="187" formatCode="#,##0.00\ _₽"/>
    <numFmt numFmtId="188" formatCode="_(* #,##0.0_);_(* \(#,##0.0\);_(* &quot;-&quot;??_);_(@_)"/>
    <numFmt numFmtId="189" formatCode="_-* #,##0.0\ _₽_-;\-* #,##0.0\ _₽_-;_-* &quot;-&quot;?\ _₽_-;_-@_-"/>
    <numFmt numFmtId="190" formatCode="_(* #,##0_);_(* \(#,##0\);_(* &quot;-&quot;??_);_(@_)"/>
  </numFmts>
  <fonts count="58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21"/>
      <name val="Arial"/>
      <family val="2"/>
    </font>
    <font>
      <b/>
      <sz val="14"/>
      <color indexed="21"/>
      <name val="Arial Narrow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8" tint="-0.4999699890613556"/>
      <name val="Arial"/>
      <family val="2"/>
    </font>
    <font>
      <b/>
      <sz val="14"/>
      <color theme="8" tint="-0.4999699890613556"/>
      <name val="Arial Narrow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86" fontId="7" fillId="33" borderId="10" xfId="0" applyNumberFormat="1" applyFont="1" applyFill="1" applyBorder="1" applyAlignment="1">
      <alignment horizontal="right" inden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56" fillId="34" borderId="10" xfId="0" applyNumberFormat="1" applyFont="1" applyFill="1" applyBorder="1" applyAlignment="1">
      <alignment horizontal="right" indent="1"/>
    </xf>
    <xf numFmtId="2" fontId="9" fillId="33" borderId="0" xfId="0" applyNumberFormat="1" applyFont="1" applyFill="1" applyAlignment="1">
      <alignment horizontal="right" indent="1"/>
    </xf>
    <xf numFmtId="3" fontId="7" fillId="34" borderId="10" xfId="0" applyNumberFormat="1" applyFont="1" applyFill="1" applyBorder="1" applyAlignment="1">
      <alignment horizontal="left" wrapText="1" indent="3"/>
    </xf>
    <xf numFmtId="3" fontId="3" fillId="34" borderId="10" xfId="0" applyNumberFormat="1" applyFont="1" applyFill="1" applyBorder="1" applyAlignment="1">
      <alignment horizontal="left" wrapText="1" indent="3"/>
    </xf>
    <xf numFmtId="3" fontId="3" fillId="34" borderId="10" xfId="0" applyNumberFormat="1" applyFont="1" applyFill="1" applyBorder="1" applyAlignment="1">
      <alignment horizontal="left" indent="3"/>
    </xf>
    <xf numFmtId="3" fontId="7" fillId="0" borderId="0" xfId="0" applyNumberFormat="1" applyFont="1" applyFill="1" applyAlignment="1">
      <alignment horizontal="left" indent="3"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/>
    </xf>
    <xf numFmtId="184" fontId="3" fillId="0" borderId="14" xfId="0" applyNumberFormat="1" applyFont="1" applyBorder="1" applyAlignment="1">
      <alignment horizontal="right" indent="1"/>
    </xf>
    <xf numFmtId="9" fontId="7" fillId="33" borderId="14" xfId="0" applyNumberFormat="1" applyFont="1" applyFill="1" applyBorder="1" applyAlignment="1">
      <alignment horizontal="right" indent="1"/>
    </xf>
    <xf numFmtId="0" fontId="7" fillId="0" borderId="14" xfId="0" applyFont="1" applyBorder="1" applyAlignment="1">
      <alignment horizontal="right" indent="1"/>
    </xf>
    <xf numFmtId="0" fontId="3" fillId="34" borderId="15" xfId="0" applyFont="1" applyFill="1" applyBorder="1" applyAlignment="1">
      <alignment horizontal="right" vertical="center" wrapText="1" indent="1"/>
    </xf>
    <xf numFmtId="0" fontId="7" fillId="33" borderId="13" xfId="0" applyFont="1" applyFill="1" applyBorder="1" applyAlignment="1">
      <alignment horizontal="left" vertical="center" wrapText="1" indent="1"/>
    </xf>
    <xf numFmtId="3" fontId="7" fillId="0" borderId="14" xfId="0" applyNumberFormat="1" applyFont="1" applyBorder="1" applyAlignment="1">
      <alignment horizontal="right" indent="1"/>
    </xf>
    <xf numFmtId="2" fontId="7" fillId="34" borderId="15" xfId="0" applyNumberFormat="1" applyFont="1" applyFill="1" applyBorder="1" applyAlignment="1">
      <alignment horizontal="right" indent="1"/>
    </xf>
    <xf numFmtId="0" fontId="6" fillId="33" borderId="13" xfId="0" applyFont="1" applyFill="1" applyBorder="1" applyAlignment="1">
      <alignment horizontal="left" vertical="center" wrapText="1"/>
    </xf>
    <xf numFmtId="9" fontId="7" fillId="0" borderId="14" xfId="0" applyNumberFormat="1" applyFont="1" applyBorder="1" applyAlignment="1">
      <alignment horizontal="right" indent="1"/>
    </xf>
    <xf numFmtId="0" fontId="6" fillId="33" borderId="13" xfId="0" applyFont="1" applyFill="1" applyBorder="1" applyAlignment="1">
      <alignment vertical="center" wrapText="1"/>
    </xf>
    <xf numFmtId="184" fontId="7" fillId="0" borderId="14" xfId="0" applyNumberFormat="1" applyFont="1" applyBorder="1" applyAlignment="1">
      <alignment horizontal="right" indent="1"/>
    </xf>
    <xf numFmtId="0" fontId="8" fillId="33" borderId="13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indent="1"/>
    </xf>
    <xf numFmtId="2" fontId="7" fillId="33" borderId="15" xfId="0" applyNumberFormat="1" applyFont="1" applyFill="1" applyBorder="1" applyAlignment="1">
      <alignment horizontal="right" indent="1"/>
    </xf>
    <xf numFmtId="0" fontId="7" fillId="33" borderId="13" xfId="0" applyFont="1" applyFill="1" applyBorder="1" applyAlignment="1">
      <alignment vertical="center" wrapText="1"/>
    </xf>
    <xf numFmtId="1" fontId="7" fillId="0" borderId="14" xfId="0" applyNumberFormat="1" applyFont="1" applyBorder="1" applyAlignment="1">
      <alignment horizontal="right" indent="1"/>
    </xf>
    <xf numFmtId="186" fontId="7" fillId="33" borderId="14" xfId="0" applyNumberFormat="1" applyFont="1" applyFill="1" applyBorder="1" applyAlignment="1">
      <alignment horizontal="right" indent="1"/>
    </xf>
    <xf numFmtId="185" fontId="7" fillId="34" borderId="15" xfId="0" applyNumberFormat="1" applyFont="1" applyFill="1" applyBorder="1" applyAlignment="1">
      <alignment horizontal="right" indent="1"/>
    </xf>
    <xf numFmtId="185" fontId="7" fillId="33" borderId="14" xfId="0" applyNumberFormat="1" applyFont="1" applyFill="1" applyBorder="1" applyAlignment="1">
      <alignment horizontal="right" indent="1"/>
    </xf>
    <xf numFmtId="187" fontId="7" fillId="33" borderId="14" xfId="0" applyNumberFormat="1" applyFont="1" applyFill="1" applyBorder="1" applyAlignment="1">
      <alignment horizontal="right" indent="1"/>
    </xf>
    <xf numFmtId="185" fontId="7" fillId="33" borderId="15" xfId="0" applyNumberFormat="1" applyFont="1" applyFill="1" applyBorder="1" applyAlignment="1">
      <alignment horizontal="right" indent="1"/>
    </xf>
    <xf numFmtId="184" fontId="7" fillId="33" borderId="14" xfId="0" applyNumberFormat="1" applyFont="1" applyFill="1" applyBorder="1" applyAlignment="1">
      <alignment horizontal="right" indent="1"/>
    </xf>
    <xf numFmtId="3" fontId="7" fillId="33" borderId="14" xfId="0" applyNumberFormat="1" applyFont="1" applyFill="1" applyBorder="1" applyAlignment="1">
      <alignment horizontal="right" indent="1"/>
    </xf>
    <xf numFmtId="184" fontId="7" fillId="34" borderId="15" xfId="0" applyNumberFormat="1" applyFont="1" applyFill="1" applyBorder="1" applyAlignment="1">
      <alignment horizontal="right" indent="1"/>
    </xf>
    <xf numFmtId="3" fontId="7" fillId="33" borderId="15" xfId="0" applyNumberFormat="1" applyFont="1" applyFill="1" applyBorder="1" applyAlignment="1">
      <alignment horizontal="right" indent="1"/>
    </xf>
    <xf numFmtId="0" fontId="7" fillId="33" borderId="13" xfId="0" applyFont="1" applyFill="1" applyBorder="1" applyAlignment="1">
      <alignment/>
    </xf>
    <xf numFmtId="9" fontId="7" fillId="33" borderId="14" xfId="0" applyNumberFormat="1" applyFont="1" applyFill="1" applyBorder="1" applyAlignment="1">
      <alignment horizontal="right" vertical="center" indent="1"/>
    </xf>
    <xf numFmtId="9" fontId="7" fillId="33" borderId="15" xfId="0" applyNumberFormat="1" applyFont="1" applyFill="1" applyBorder="1" applyAlignment="1">
      <alignment horizontal="right" vertical="center" indent="1"/>
    </xf>
    <xf numFmtId="2" fontId="7" fillId="33" borderId="14" xfId="0" applyNumberFormat="1" applyFont="1" applyFill="1" applyBorder="1" applyAlignment="1">
      <alignment horizontal="right" vertical="center" indent="1"/>
    </xf>
    <xf numFmtId="2" fontId="7" fillId="33" borderId="15" xfId="0" applyNumberFormat="1" applyFont="1" applyFill="1" applyBorder="1" applyAlignment="1">
      <alignment horizontal="right" vertical="center" indent="1"/>
    </xf>
    <xf numFmtId="0" fontId="7" fillId="34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left"/>
    </xf>
    <xf numFmtId="0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/>
    </xf>
    <xf numFmtId="184" fontId="7" fillId="33" borderId="24" xfId="0" applyNumberFormat="1" applyFont="1" applyFill="1" applyBorder="1" applyAlignment="1">
      <alignment horizontal="right" indent="1"/>
    </xf>
    <xf numFmtId="2" fontId="7" fillId="33" borderId="24" xfId="0" applyNumberFormat="1" applyFont="1" applyFill="1" applyBorder="1" applyAlignment="1">
      <alignment horizontal="right" vertical="center" indent="1"/>
    </xf>
    <xf numFmtId="2" fontId="7" fillId="33" borderId="25" xfId="0" applyNumberFormat="1" applyFont="1" applyFill="1" applyBorder="1" applyAlignment="1">
      <alignment horizontal="right" vertical="center" indent="1"/>
    </xf>
    <xf numFmtId="0" fontId="7" fillId="34" borderId="20" xfId="0" applyFont="1" applyFill="1" applyBorder="1" applyAlignment="1">
      <alignment wrapText="1"/>
    </xf>
    <xf numFmtId="184" fontId="9" fillId="34" borderId="21" xfId="0" applyNumberFormat="1" applyFont="1" applyFill="1" applyBorder="1" applyAlignment="1">
      <alignment horizontal="right" wrapText="1" indent="1"/>
    </xf>
    <xf numFmtId="1" fontId="5" fillId="34" borderId="21" xfId="0" applyNumberFormat="1" applyFont="1" applyFill="1" applyBorder="1" applyAlignment="1">
      <alignment horizontal="right" wrapText="1" indent="1"/>
    </xf>
    <xf numFmtId="1" fontId="5" fillId="34" borderId="22" xfId="0" applyNumberFormat="1" applyFont="1" applyFill="1" applyBorder="1" applyAlignment="1">
      <alignment horizontal="right" wrapText="1" indent="1"/>
    </xf>
    <xf numFmtId="0" fontId="7" fillId="0" borderId="26" xfId="0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186" fontId="7" fillId="33" borderId="11" xfId="0" applyNumberFormat="1" applyFont="1" applyFill="1" applyBorder="1" applyAlignment="1">
      <alignment horizontal="right"/>
    </xf>
    <xf numFmtId="186" fontId="7" fillId="33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186" fontId="7" fillId="33" borderId="14" xfId="0" applyNumberFormat="1" applyFont="1" applyFill="1" applyBorder="1" applyAlignment="1">
      <alignment horizontal="right"/>
    </xf>
    <xf numFmtId="186" fontId="7" fillId="33" borderId="15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left"/>
    </xf>
    <xf numFmtId="9" fontId="7" fillId="33" borderId="14" xfId="57" applyFont="1" applyFill="1" applyBorder="1" applyAlignment="1">
      <alignment horizontal="center" vertical="center"/>
    </xf>
    <xf numFmtId="9" fontId="7" fillId="33" borderId="15" xfId="57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right" indent="1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3" fillId="33" borderId="27" xfId="0" applyFont="1" applyFill="1" applyBorder="1" applyAlignment="1">
      <alignment horizontal="left" wrapText="1"/>
    </xf>
    <xf numFmtId="186" fontId="3" fillId="34" borderId="27" xfId="0" applyNumberFormat="1" applyFont="1" applyFill="1" applyBorder="1" applyAlignment="1">
      <alignment horizontal="right" indent="1"/>
    </xf>
    <xf numFmtId="0" fontId="3" fillId="0" borderId="26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indent="3"/>
    </xf>
    <xf numFmtId="0" fontId="3" fillId="0" borderId="11" xfId="0" applyFont="1" applyFill="1" applyBorder="1" applyAlignment="1">
      <alignment horizontal="left" indent="3"/>
    </xf>
    <xf numFmtId="0" fontId="3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/>
    </xf>
    <xf numFmtId="184" fontId="3" fillId="0" borderId="14" xfId="0" applyNumberFormat="1" applyFont="1" applyFill="1" applyBorder="1" applyAlignment="1">
      <alignment horizontal="left" indent="3"/>
    </xf>
    <xf numFmtId="9" fontId="7" fillId="0" borderId="14" xfId="0" applyNumberFormat="1" applyFont="1" applyFill="1" applyBorder="1" applyAlignment="1">
      <alignment horizontal="left" indent="3"/>
    </xf>
    <xf numFmtId="0" fontId="7" fillId="0" borderId="14" xfId="0" applyFont="1" applyFill="1" applyBorder="1" applyAlignment="1">
      <alignment horizontal="left" indent="3"/>
    </xf>
    <xf numFmtId="0" fontId="3" fillId="34" borderId="15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1"/>
    </xf>
    <xf numFmtId="3" fontId="7" fillId="0" borderId="14" xfId="0" applyNumberFormat="1" applyFont="1" applyFill="1" applyBorder="1" applyAlignment="1">
      <alignment horizontal="left" indent="3"/>
    </xf>
    <xf numFmtId="2" fontId="7" fillId="34" borderId="15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183" fontId="7" fillId="0" borderId="14" xfId="0" applyNumberFormat="1" applyFont="1" applyFill="1" applyBorder="1" applyAlignment="1">
      <alignment horizontal="left" indent="3"/>
    </xf>
    <xf numFmtId="10" fontId="7" fillId="0" borderId="14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90" fontId="6" fillId="0" borderId="14" xfId="60" applyNumberFormat="1" applyFont="1" applyFill="1" applyBorder="1" applyAlignment="1">
      <alignment horizontal="right" indent="2"/>
    </xf>
    <xf numFmtId="2" fontId="6" fillId="34" borderId="15" xfId="0" applyNumberFormat="1" applyFont="1" applyFill="1" applyBorder="1" applyAlignment="1">
      <alignment horizontal="left" indent="3"/>
    </xf>
    <xf numFmtId="2" fontId="7" fillId="33" borderId="15" xfId="0" applyNumberFormat="1" applyFont="1" applyFill="1" applyBorder="1" applyAlignment="1">
      <alignment horizontal="left" indent="3"/>
    </xf>
    <xf numFmtId="0" fontId="7" fillId="0" borderId="13" xfId="0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left" indent="3"/>
    </xf>
    <xf numFmtId="182" fontId="7" fillId="0" borderId="14" xfId="0" applyNumberFormat="1" applyFont="1" applyFill="1" applyBorder="1" applyAlignment="1">
      <alignment horizontal="left" indent="3"/>
    </xf>
    <xf numFmtId="186" fontId="7" fillId="0" borderId="14" xfId="0" applyNumberFormat="1" applyFont="1" applyFill="1" applyBorder="1" applyAlignment="1">
      <alignment horizontal="left" indent="3"/>
    </xf>
    <xf numFmtId="185" fontId="7" fillId="34" borderId="15" xfId="0" applyNumberFormat="1" applyFont="1" applyFill="1" applyBorder="1" applyAlignment="1">
      <alignment horizontal="left" indent="3"/>
    </xf>
    <xf numFmtId="185" fontId="7" fillId="0" borderId="14" xfId="0" applyNumberFormat="1" applyFont="1" applyFill="1" applyBorder="1" applyAlignment="1">
      <alignment horizontal="left" indent="3"/>
    </xf>
    <xf numFmtId="185" fontId="7" fillId="33" borderId="15" xfId="0" applyNumberFormat="1" applyFont="1" applyFill="1" applyBorder="1" applyAlignment="1">
      <alignment horizontal="left" indent="3"/>
    </xf>
    <xf numFmtId="184" fontId="7" fillId="0" borderId="14" xfId="0" applyNumberFormat="1" applyFont="1" applyFill="1" applyBorder="1" applyAlignment="1">
      <alignment horizontal="left" indent="3"/>
    </xf>
    <xf numFmtId="3" fontId="7" fillId="4" borderId="14" xfId="0" applyNumberFormat="1" applyFont="1" applyFill="1" applyBorder="1" applyAlignment="1">
      <alignment horizontal="left" indent="3"/>
    </xf>
    <xf numFmtId="184" fontId="7" fillId="34" borderId="15" xfId="0" applyNumberFormat="1" applyFont="1" applyFill="1" applyBorder="1" applyAlignment="1">
      <alignment horizontal="left" indent="3"/>
    </xf>
    <xf numFmtId="3" fontId="7" fillId="0" borderId="15" xfId="0" applyNumberFormat="1" applyFont="1" applyFill="1" applyBorder="1" applyAlignment="1">
      <alignment horizontal="left" indent="3"/>
    </xf>
    <xf numFmtId="0" fontId="7" fillId="0" borderId="13" xfId="0" applyFont="1" applyFill="1" applyBorder="1" applyAlignment="1">
      <alignment/>
    </xf>
    <xf numFmtId="9" fontId="7" fillId="0" borderId="14" xfId="0" applyNumberFormat="1" applyFont="1" applyFill="1" applyBorder="1" applyAlignment="1">
      <alignment horizontal="left" vertical="center" indent="3"/>
    </xf>
    <xf numFmtId="9" fontId="7" fillId="0" borderId="15" xfId="0" applyNumberFormat="1" applyFont="1" applyFill="1" applyBorder="1" applyAlignment="1">
      <alignment horizontal="left" vertical="center" indent="3"/>
    </xf>
    <xf numFmtId="2" fontId="7" fillId="0" borderId="14" xfId="0" applyNumberFormat="1" applyFont="1" applyFill="1" applyBorder="1" applyAlignment="1">
      <alignment horizontal="left" vertical="center" indent="3"/>
    </xf>
    <xf numFmtId="2" fontId="7" fillId="0" borderId="15" xfId="0" applyNumberFormat="1" applyFont="1" applyFill="1" applyBorder="1" applyAlignment="1">
      <alignment horizontal="left" vertical="center" indent="3"/>
    </xf>
    <xf numFmtId="0" fontId="7" fillId="0" borderId="16" xfId="0" applyFont="1" applyFill="1" applyBorder="1" applyAlignment="1">
      <alignment/>
    </xf>
    <xf numFmtId="184" fontId="7" fillId="0" borderId="28" xfId="0" applyNumberFormat="1" applyFont="1" applyFill="1" applyBorder="1" applyAlignment="1">
      <alignment horizontal="left" indent="3"/>
    </xf>
    <xf numFmtId="2" fontId="7" fillId="0" borderId="28" xfId="0" applyNumberFormat="1" applyFont="1" applyFill="1" applyBorder="1" applyAlignment="1">
      <alignment horizontal="left" vertical="center" indent="3"/>
    </xf>
    <xf numFmtId="2" fontId="7" fillId="0" borderId="29" xfId="0" applyNumberFormat="1" applyFont="1" applyFill="1" applyBorder="1" applyAlignment="1">
      <alignment horizontal="left" vertical="center" indent="3"/>
    </xf>
    <xf numFmtId="186" fontId="5" fillId="34" borderId="10" xfId="0" applyNumberFormat="1" applyFont="1" applyFill="1" applyBorder="1" applyAlignment="1">
      <alignment horizontal="left" indent="2"/>
    </xf>
    <xf numFmtId="0" fontId="7" fillId="33" borderId="11" xfId="0" applyFont="1" applyFill="1" applyBorder="1" applyAlignment="1">
      <alignment vertical="center" wrapText="1"/>
    </xf>
    <xf numFmtId="186" fontId="7" fillId="33" borderId="11" xfId="0" applyNumberFormat="1" applyFont="1" applyFill="1" applyBorder="1" applyAlignment="1">
      <alignment horizontal="left" indent="2"/>
    </xf>
    <xf numFmtId="186" fontId="7" fillId="33" borderId="12" xfId="0" applyNumberFormat="1" applyFont="1" applyFill="1" applyBorder="1" applyAlignment="1">
      <alignment horizontal="left" indent="2"/>
    </xf>
    <xf numFmtId="0" fontId="7" fillId="33" borderId="14" xfId="0" applyFont="1" applyFill="1" applyBorder="1" applyAlignment="1">
      <alignment vertical="center" wrapText="1"/>
    </xf>
    <xf numFmtId="186" fontId="7" fillId="33" borderId="14" xfId="0" applyNumberFormat="1" applyFont="1" applyFill="1" applyBorder="1" applyAlignment="1">
      <alignment horizontal="left" indent="2"/>
    </xf>
    <xf numFmtId="186" fontId="7" fillId="33" borderId="15" xfId="0" applyNumberFormat="1" applyFont="1" applyFill="1" applyBorder="1" applyAlignment="1">
      <alignment horizontal="left" indent="2"/>
    </xf>
    <xf numFmtId="0" fontId="7" fillId="33" borderId="14" xfId="0" applyFont="1" applyFill="1" applyBorder="1" applyAlignment="1">
      <alignment/>
    </xf>
    <xf numFmtId="9" fontId="10" fillId="33" borderId="14" xfId="57" applyFont="1" applyFill="1" applyBorder="1" applyAlignment="1">
      <alignment horizontal="left" vertical="center" indent="2"/>
    </xf>
    <xf numFmtId="9" fontId="10" fillId="33" borderId="15" xfId="57" applyFont="1" applyFill="1" applyBorder="1" applyAlignment="1">
      <alignment horizontal="left" vertical="center" indent="2"/>
    </xf>
    <xf numFmtId="190" fontId="7" fillId="33" borderId="15" xfId="60" applyNumberFormat="1" applyFont="1" applyFill="1" applyBorder="1" applyAlignment="1">
      <alignment horizontal="left" vertical="center" indent="2"/>
    </xf>
    <xf numFmtId="0" fontId="7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186" fontId="9" fillId="33" borderId="32" xfId="0" applyNumberFormat="1" applyFont="1" applyFill="1" applyBorder="1" applyAlignment="1">
      <alignment horizontal="left" indent="2"/>
    </xf>
    <xf numFmtId="186" fontId="9" fillId="33" borderId="33" xfId="0" applyNumberFormat="1" applyFont="1" applyFill="1" applyBorder="1" applyAlignment="1">
      <alignment horizontal="left" indent="2"/>
    </xf>
    <xf numFmtId="186" fontId="3" fillId="34" borderId="28" xfId="0" applyNumberFormat="1" applyFont="1" applyFill="1" applyBorder="1" applyAlignment="1">
      <alignment horizontal="right" wrapText="1" indent="1"/>
    </xf>
    <xf numFmtId="186" fontId="3" fillId="34" borderId="29" xfId="0" applyNumberFormat="1" applyFont="1" applyFill="1" applyBorder="1" applyAlignment="1">
      <alignment horizontal="right" wrapText="1" indent="1"/>
    </xf>
    <xf numFmtId="0" fontId="7" fillId="0" borderId="23" xfId="0" applyFont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9" fontId="7" fillId="33" borderId="24" xfId="57" applyFont="1" applyFill="1" applyBorder="1" applyAlignment="1">
      <alignment horizontal="center" vertical="center"/>
    </xf>
    <xf numFmtId="190" fontId="7" fillId="33" borderId="25" xfId="60" applyNumberFormat="1" applyFont="1" applyFill="1" applyBorder="1" applyAlignment="1">
      <alignment horizontal="center" vertical="center"/>
    </xf>
    <xf numFmtId="186" fontId="5" fillId="34" borderId="28" xfId="0" applyNumberFormat="1" applyFont="1" applyFill="1" applyBorder="1" applyAlignment="1">
      <alignment horizontal="left" wrapText="1" indent="2"/>
    </xf>
    <xf numFmtId="186" fontId="5" fillId="34" borderId="29" xfId="0" applyNumberFormat="1" applyFont="1" applyFill="1" applyBorder="1" applyAlignment="1">
      <alignment horizontal="left" wrapText="1" indent="2"/>
    </xf>
    <xf numFmtId="0" fontId="7" fillId="34" borderId="28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/>
    </xf>
    <xf numFmtId="9" fontId="7" fillId="34" borderId="14" xfId="0" applyNumberFormat="1" applyFont="1" applyFill="1" applyBorder="1" applyAlignment="1">
      <alignment horizontal="right" indent="1"/>
    </xf>
    <xf numFmtId="188" fontId="7" fillId="0" borderId="14" xfId="60" applyNumberFormat="1" applyFont="1" applyBorder="1" applyAlignment="1">
      <alignment horizontal="right" indent="1"/>
    </xf>
    <xf numFmtId="1" fontId="7" fillId="34" borderId="14" xfId="0" applyNumberFormat="1" applyFont="1" applyFill="1" applyBorder="1" applyAlignment="1">
      <alignment horizontal="right" indent="1"/>
    </xf>
    <xf numFmtId="3" fontId="7" fillId="34" borderId="14" xfId="0" applyNumberFormat="1" applyFont="1" applyFill="1" applyBorder="1" applyAlignment="1">
      <alignment horizontal="right" indent="1"/>
    </xf>
    <xf numFmtId="0" fontId="3" fillId="33" borderId="30" xfId="0" applyFont="1" applyFill="1" applyBorder="1" applyAlignment="1">
      <alignment wrapText="1"/>
    </xf>
    <xf numFmtId="3" fontId="5" fillId="34" borderId="34" xfId="0" applyNumberFormat="1" applyFont="1" applyFill="1" applyBorder="1" applyAlignment="1">
      <alignment horizontal="right" indent="1"/>
    </xf>
    <xf numFmtId="3" fontId="9" fillId="34" borderId="28" xfId="0" applyNumberFormat="1" applyFont="1" applyFill="1" applyBorder="1" applyAlignment="1">
      <alignment horizontal="right" wrapText="1" indent="1"/>
    </xf>
    <xf numFmtId="3" fontId="5" fillId="34" borderId="28" xfId="0" applyNumberFormat="1" applyFont="1" applyFill="1" applyBorder="1" applyAlignment="1">
      <alignment horizontal="right" wrapText="1" indent="1"/>
    </xf>
    <xf numFmtId="3" fontId="5" fillId="34" borderId="29" xfId="0" applyNumberFormat="1" applyFont="1" applyFill="1" applyBorder="1" applyAlignment="1">
      <alignment horizontal="right" wrapText="1" indent="1"/>
    </xf>
    <xf numFmtId="3" fontId="9" fillId="33" borderId="35" xfId="0" applyNumberFormat="1" applyFont="1" applyFill="1" applyBorder="1" applyAlignment="1">
      <alignment horizontal="right" indent="1"/>
    </xf>
    <xf numFmtId="0" fontId="0" fillId="0" borderId="36" xfId="0" applyBorder="1" applyAlignment="1">
      <alignment/>
    </xf>
    <xf numFmtId="9" fontId="7" fillId="33" borderId="10" xfId="57" applyFont="1" applyFill="1" applyBorder="1" applyAlignment="1">
      <alignment horizontal="right" vertical="center" indent="1"/>
    </xf>
    <xf numFmtId="186" fontId="7" fillId="33" borderId="10" xfId="0" applyNumberFormat="1" applyFont="1" applyFill="1" applyBorder="1" applyAlignment="1">
      <alignment horizontal="right" vertical="center" indent="1"/>
    </xf>
    <xf numFmtId="186" fontId="9" fillId="34" borderId="10" xfId="0" applyNumberFormat="1" applyFont="1" applyFill="1" applyBorder="1" applyAlignment="1">
      <alignment horizontal="right" wrapText="1" indent="1"/>
    </xf>
    <xf numFmtId="186" fontId="5" fillId="34" borderId="10" xfId="0" applyNumberFormat="1" applyFont="1" applyFill="1" applyBorder="1" applyAlignment="1">
      <alignment horizontal="right" wrapText="1" indent="1"/>
    </xf>
    <xf numFmtId="186" fontId="5" fillId="34" borderId="10" xfId="0" applyNumberFormat="1" applyFont="1" applyFill="1" applyBorder="1" applyAlignment="1">
      <alignment horizontal="right" indent="1"/>
    </xf>
    <xf numFmtId="186" fontId="9" fillId="33" borderId="0" xfId="0" applyNumberFormat="1" applyFont="1" applyFill="1" applyAlignment="1">
      <alignment horizontal="right" indent="1"/>
    </xf>
    <xf numFmtId="0" fontId="0" fillId="0" borderId="14" xfId="0" applyBorder="1" applyAlignment="1">
      <alignment vertical="center"/>
    </xf>
    <xf numFmtId="0" fontId="41" fillId="0" borderId="37" xfId="42" applyBorder="1" applyAlignment="1" applyProtection="1" quotePrefix="1">
      <alignment vertical="center"/>
      <protection/>
    </xf>
    <xf numFmtId="0" fontId="41" fillId="0" borderId="37" xfId="42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41" fillId="0" borderId="39" xfId="42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41" fillId="0" borderId="40" xfId="42" applyBorder="1" applyAlignment="1" applyProtection="1" quotePrefix="1">
      <alignment vertical="center"/>
      <protection/>
    </xf>
    <xf numFmtId="0" fontId="2" fillId="0" borderId="41" xfId="0" applyFont="1" applyBorder="1" applyAlignment="1">
      <alignment/>
    </xf>
    <xf numFmtId="0" fontId="57" fillId="0" borderId="42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8515625" style="0" customWidth="1"/>
    <col min="2" max="2" width="60.28125" style="0" customWidth="1"/>
    <col min="3" max="3" width="36.421875" style="0" customWidth="1"/>
  </cols>
  <sheetData>
    <row r="1" ht="21" thickBot="1">
      <c r="B1" s="17" t="s">
        <v>46</v>
      </c>
    </row>
    <row r="2" spans="1:3" ht="15.75">
      <c r="A2" s="191" t="s">
        <v>56</v>
      </c>
      <c r="B2" s="192" t="s">
        <v>57</v>
      </c>
      <c r="C2" s="193" t="s">
        <v>58</v>
      </c>
    </row>
    <row r="3" spans="1:3" ht="21" customHeight="1">
      <c r="A3" s="194">
        <v>1</v>
      </c>
      <c r="B3" s="189" t="str">
        <f>'1.Текущая стратегия'!A1</f>
        <v>Измерение текущей ценности компании</v>
      </c>
      <c r="C3" s="190" t="s">
        <v>47</v>
      </c>
    </row>
    <row r="4" spans="1:3" ht="21" customHeight="1">
      <c r="A4" s="195">
        <v>2</v>
      </c>
      <c r="B4" s="184" t="str">
        <f>'2.Текущая стратегия_итог'!A1</f>
        <v>Измерение текущей ценности компании_ИТОГ</v>
      </c>
      <c r="C4" s="185" t="s">
        <v>48</v>
      </c>
    </row>
    <row r="5" spans="1:3" ht="21" customHeight="1">
      <c r="A5" s="195">
        <v>3</v>
      </c>
      <c r="B5" s="184" t="str">
        <f>'3.Стратегия_Роста'!A1</f>
        <v>Измерение ценности компании при стратегии роста</v>
      </c>
      <c r="C5" s="186" t="s">
        <v>49</v>
      </c>
    </row>
    <row r="6" spans="1:3" ht="21" customHeight="1">
      <c r="A6" s="195">
        <v>4</v>
      </c>
      <c r="B6" s="184" t="str">
        <f>'4.Стратегия_Роста_итог'!A1</f>
        <v>Измерение ценности компании при стратегии роста_ИТОГ</v>
      </c>
      <c r="C6" s="186" t="s">
        <v>50</v>
      </c>
    </row>
    <row r="7" spans="1:3" ht="21" customHeight="1">
      <c r="A7" s="195">
        <v>5</v>
      </c>
      <c r="B7" s="184" t="str">
        <f>'5.Стратегия_Эффективности'!A1</f>
        <v>Измерение ценности компании при стратегии эффективности_ИТОГ</v>
      </c>
      <c r="C7" s="186" t="s">
        <v>51</v>
      </c>
    </row>
    <row r="8" spans="1:3" ht="21" customHeight="1" thickBot="1">
      <c r="A8" s="196">
        <v>6</v>
      </c>
      <c r="B8" s="187" t="str">
        <f>'4.Стратегия_Роста_итог'!A1</f>
        <v>Измерение ценности компании при стратегии роста_ИТОГ</v>
      </c>
      <c r="C8" s="188" t="s">
        <v>52</v>
      </c>
    </row>
  </sheetData>
  <sheetProtection/>
  <hyperlinks>
    <hyperlink ref="C3" location="'Текущая стратегия'!A1" display="'Текущая стратегия'!A1"/>
    <hyperlink ref="C4" location="'Текущая стратегия_итог'!A1" display="'Текущая стратегия_итог'!A1"/>
    <hyperlink ref="C5" location="Стратегия_Роста!A1" display="Стратегия_Роста!A1"/>
    <hyperlink ref="C6" location="Стратегия_Роста_итог!A1" display="Стратегия_Роста_итог!A1"/>
    <hyperlink ref="C7" location="Стратегия_Эффективности!A1" display="Стратегия_Эффективности!A1"/>
    <hyperlink ref="C8" location="Стратегия_Эффективности_итог!A1" display="Стратегия_Эффективности_итог!A1"/>
  </hyperlinks>
  <printOptions/>
  <pageMargins left="0.7" right="0.7" top="0.75" bottom="0.75" header="0.3" footer="0.3"/>
  <pageSetup orientation="portrait" paperSize="9"/>
  <ignoredErrors>
    <ignoredError sqref="B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K38"/>
  <sheetViews>
    <sheetView zoomScale="67" zoomScaleNormal="67" zoomScalePageLayoutView="0" workbookViewId="0" topLeftCell="A1">
      <selection activeCell="L16" sqref="L16"/>
    </sheetView>
  </sheetViews>
  <sheetFormatPr defaultColWidth="9.140625" defaultRowHeight="12.75"/>
  <cols>
    <col min="1" max="1" width="46.7109375" style="0" customWidth="1"/>
    <col min="2" max="2" width="10.421875" style="2" customWidth="1"/>
    <col min="3" max="3" width="12.00390625" style="0" customWidth="1"/>
    <col min="4" max="4" width="9.8515625" style="0" customWidth="1"/>
    <col min="5" max="5" width="9.57421875" style="0" customWidth="1"/>
    <col min="6" max="6" width="13.28125" style="0" customWidth="1"/>
    <col min="7" max="7" width="16.140625" style="0" customWidth="1"/>
  </cols>
  <sheetData>
    <row r="1" ht="31.5" customHeight="1">
      <c r="A1" s="17" t="s">
        <v>40</v>
      </c>
    </row>
    <row r="2" spans="1:7" ht="47.25">
      <c r="A2" s="5" t="s">
        <v>43</v>
      </c>
      <c r="B2" s="6" t="s">
        <v>21</v>
      </c>
      <c r="C2" s="197" t="s">
        <v>7</v>
      </c>
      <c r="D2" s="198"/>
      <c r="E2" s="198"/>
      <c r="F2" s="7" t="s">
        <v>11</v>
      </c>
      <c r="G2" s="7" t="s">
        <v>1</v>
      </c>
    </row>
    <row r="3" spans="1:7" ht="18">
      <c r="A3" s="70"/>
      <c r="B3" s="71">
        <v>2022</v>
      </c>
      <c r="C3" s="72">
        <v>2023</v>
      </c>
      <c r="D3" s="72">
        <v>2024</v>
      </c>
      <c r="E3" s="72">
        <v>2025</v>
      </c>
      <c r="F3" s="72" t="s">
        <v>39</v>
      </c>
      <c r="G3" s="73" t="s">
        <v>39</v>
      </c>
    </row>
    <row r="4" spans="1:7" ht="18">
      <c r="A4" s="66" t="s">
        <v>33</v>
      </c>
      <c r="B4" s="67"/>
      <c r="C4" s="68"/>
      <c r="D4" s="68"/>
      <c r="E4" s="68"/>
      <c r="F4" s="68"/>
      <c r="G4" s="69"/>
    </row>
    <row r="5" spans="1:7" ht="15.75">
      <c r="A5" s="31" t="s">
        <v>12</v>
      </c>
      <c r="B5" s="32"/>
      <c r="C5" s="33">
        <v>0</v>
      </c>
      <c r="D5" s="33">
        <v>0</v>
      </c>
      <c r="E5" s="33">
        <v>0</v>
      </c>
      <c r="F5" s="34"/>
      <c r="G5" s="35"/>
    </row>
    <row r="6" spans="1:7" ht="15.75">
      <c r="A6" s="36" t="s">
        <v>6</v>
      </c>
      <c r="B6" s="37">
        <v>2000</v>
      </c>
      <c r="C6" s="37">
        <f>B6*(1+C5)</f>
        <v>2000</v>
      </c>
      <c r="D6" s="37">
        <f>C6*(1+D5)</f>
        <v>2000</v>
      </c>
      <c r="E6" s="37">
        <f>D6*(1+E5)</f>
        <v>2000</v>
      </c>
      <c r="F6" s="37">
        <f>E6</f>
        <v>2000</v>
      </c>
      <c r="G6" s="38"/>
    </row>
    <row r="7" spans="1:7" ht="15.75">
      <c r="A7" s="39" t="s">
        <v>13</v>
      </c>
      <c r="B7" s="40">
        <v>0.5</v>
      </c>
      <c r="C7" s="40">
        <v>0.5</v>
      </c>
      <c r="D7" s="40">
        <v>0.5</v>
      </c>
      <c r="E7" s="40">
        <v>0.5</v>
      </c>
      <c r="F7" s="40">
        <f aca="true" t="shared" si="0" ref="F7:F24">E7</f>
        <v>0.5</v>
      </c>
      <c r="G7" s="38"/>
    </row>
    <row r="8" spans="1:7" ht="15.75">
      <c r="A8" s="36" t="s">
        <v>14</v>
      </c>
      <c r="B8" s="37">
        <f>B6*B7</f>
        <v>1000</v>
      </c>
      <c r="C8" s="37">
        <f>C6*C7</f>
        <v>1000</v>
      </c>
      <c r="D8" s="37">
        <f>D6*D7</f>
        <v>1000</v>
      </c>
      <c r="E8" s="37">
        <f>E6*E7</f>
        <v>1000</v>
      </c>
      <c r="F8" s="37">
        <f t="shared" si="0"/>
        <v>1000</v>
      </c>
      <c r="G8" s="38"/>
    </row>
    <row r="9" spans="1:7" ht="18" customHeight="1">
      <c r="A9" s="41" t="s">
        <v>22</v>
      </c>
      <c r="B9" s="40">
        <v>0.04</v>
      </c>
      <c r="C9" s="40">
        <v>0.04</v>
      </c>
      <c r="D9" s="40">
        <v>0.04</v>
      </c>
      <c r="E9" s="40">
        <v>0.04</v>
      </c>
      <c r="F9" s="40">
        <f t="shared" si="0"/>
        <v>0.04</v>
      </c>
      <c r="G9" s="38"/>
    </row>
    <row r="10" spans="1:7" ht="15.75">
      <c r="A10" s="36" t="s">
        <v>16</v>
      </c>
      <c r="B10" s="37">
        <f>B8*B9</f>
        <v>40</v>
      </c>
      <c r="C10" s="37">
        <f>C8*C9</f>
        <v>40</v>
      </c>
      <c r="D10" s="37">
        <f>D8*D9</f>
        <v>40</v>
      </c>
      <c r="E10" s="37">
        <f>E8*E9</f>
        <v>40</v>
      </c>
      <c r="F10" s="37">
        <f t="shared" si="0"/>
        <v>40</v>
      </c>
      <c r="G10" s="38"/>
    </row>
    <row r="11" spans="1:7" ht="15.75">
      <c r="A11" s="41" t="s">
        <v>23</v>
      </c>
      <c r="B11" s="40">
        <v>0.2</v>
      </c>
      <c r="C11" s="40">
        <v>0.2</v>
      </c>
      <c r="D11" s="40">
        <v>0.2</v>
      </c>
      <c r="E11" s="40">
        <v>0.2</v>
      </c>
      <c r="F11" s="40">
        <f t="shared" si="0"/>
        <v>0.2</v>
      </c>
      <c r="G11" s="38"/>
    </row>
    <row r="12" spans="1:7" ht="15.75">
      <c r="A12" s="36" t="s">
        <v>15</v>
      </c>
      <c r="B12" s="37">
        <f>B11*B8</f>
        <v>200</v>
      </c>
      <c r="C12" s="37">
        <f>C11*C8</f>
        <v>200</v>
      </c>
      <c r="D12" s="37">
        <f>D11*D8</f>
        <v>200</v>
      </c>
      <c r="E12" s="37">
        <f>E11*E8</f>
        <v>200</v>
      </c>
      <c r="F12" s="37">
        <f t="shared" si="0"/>
        <v>200</v>
      </c>
      <c r="G12" s="38"/>
    </row>
    <row r="13" spans="1:7" ht="19.5" customHeight="1">
      <c r="A13" s="41" t="s">
        <v>31</v>
      </c>
      <c r="B13" s="42"/>
      <c r="C13" s="40">
        <v>0</v>
      </c>
      <c r="D13" s="40">
        <v>0</v>
      </c>
      <c r="E13" s="40">
        <v>0</v>
      </c>
      <c r="F13" s="40">
        <v>0</v>
      </c>
      <c r="G13" s="38"/>
    </row>
    <row r="14" spans="1:7" ht="15.75">
      <c r="A14" s="36" t="s">
        <v>29</v>
      </c>
      <c r="B14" s="37">
        <v>300</v>
      </c>
      <c r="C14" s="37">
        <f>B14*(1+C13)</f>
        <v>300</v>
      </c>
      <c r="D14" s="37">
        <f>C14*(1+D13)</f>
        <v>300</v>
      </c>
      <c r="E14" s="37">
        <f>D14*(1+E13)</f>
        <v>300</v>
      </c>
      <c r="F14" s="37">
        <f t="shared" si="0"/>
        <v>300</v>
      </c>
      <c r="G14" s="38"/>
    </row>
    <row r="15" spans="1:7" ht="16.5">
      <c r="A15" s="43" t="s">
        <v>24</v>
      </c>
      <c r="B15" s="40">
        <f>B14/B8</f>
        <v>0.3</v>
      </c>
      <c r="C15" s="40">
        <f>C14/C8</f>
        <v>0.3</v>
      </c>
      <c r="D15" s="40">
        <f>D14/D8</f>
        <v>0.3</v>
      </c>
      <c r="E15" s="40">
        <f>E14/E8</f>
        <v>0.3</v>
      </c>
      <c r="F15" s="40">
        <f t="shared" si="0"/>
        <v>0.3</v>
      </c>
      <c r="G15" s="38"/>
    </row>
    <row r="16" spans="1:7" ht="15.75">
      <c r="A16" s="41" t="s">
        <v>30</v>
      </c>
      <c r="B16" s="40"/>
      <c r="C16" s="40">
        <v>0</v>
      </c>
      <c r="D16" s="40">
        <v>0</v>
      </c>
      <c r="E16" s="40">
        <v>0</v>
      </c>
      <c r="F16" s="40">
        <v>0</v>
      </c>
      <c r="G16" s="38"/>
    </row>
    <row r="17" spans="1:7" ht="15.75">
      <c r="A17" s="36" t="s">
        <v>17</v>
      </c>
      <c r="B17" s="37">
        <v>100</v>
      </c>
      <c r="C17" s="37">
        <f>B17*(1+C16)</f>
        <v>100</v>
      </c>
      <c r="D17" s="37">
        <f>C17*(1+D16)</f>
        <v>100</v>
      </c>
      <c r="E17" s="37">
        <f>D17*(1+E16)</f>
        <v>100</v>
      </c>
      <c r="F17" s="37">
        <f t="shared" si="0"/>
        <v>100</v>
      </c>
      <c r="G17" s="38"/>
    </row>
    <row r="18" spans="1:7" ht="15.75">
      <c r="A18" s="41" t="s">
        <v>25</v>
      </c>
      <c r="B18" s="40">
        <f>B17/B8</f>
        <v>0.1</v>
      </c>
      <c r="C18" s="40">
        <f>C17/C8</f>
        <v>0.1</v>
      </c>
      <c r="D18" s="40">
        <f>D17/D8</f>
        <v>0.1</v>
      </c>
      <c r="E18" s="40">
        <f>E17/E8</f>
        <v>0.1</v>
      </c>
      <c r="F18" s="40">
        <f t="shared" si="0"/>
        <v>0.1</v>
      </c>
      <c r="G18" s="38"/>
    </row>
    <row r="19" spans="1:7" ht="15.75">
      <c r="A19" s="36" t="s">
        <v>0</v>
      </c>
      <c r="B19" s="37">
        <f>SUM(B8,-B10,-B12,-B14,-B17)</f>
        <v>360</v>
      </c>
      <c r="C19" s="37">
        <f>SUM(C8,-C10,-C12,-C14,-C17)</f>
        <v>360</v>
      </c>
      <c r="D19" s="37">
        <f>SUM(D8,-D10,-D12,-D14,-D17)</f>
        <v>360</v>
      </c>
      <c r="E19" s="37">
        <f>SUM(E8,-E10,-E12,-E14,-E17)</f>
        <v>360</v>
      </c>
      <c r="F19" s="37">
        <f t="shared" si="0"/>
        <v>360</v>
      </c>
      <c r="G19" s="38"/>
    </row>
    <row r="20" spans="1:7" ht="15.75">
      <c r="A20" s="44" t="s">
        <v>20</v>
      </c>
      <c r="B20" s="40">
        <f>B19/B6</f>
        <v>0.18</v>
      </c>
      <c r="C20" s="40">
        <f>C19/C6</f>
        <v>0.18</v>
      </c>
      <c r="D20" s="40">
        <f>D19/D6</f>
        <v>0.18</v>
      </c>
      <c r="E20" s="40">
        <f>E19/E6</f>
        <v>0.18</v>
      </c>
      <c r="F20" s="40">
        <f>F19/F6</f>
        <v>0.18</v>
      </c>
      <c r="G20" s="38"/>
    </row>
    <row r="21" spans="1:7" ht="15.75">
      <c r="A21" s="45" t="s">
        <v>36</v>
      </c>
      <c r="B21" s="37">
        <f>B19*0.8</f>
        <v>288</v>
      </c>
      <c r="C21" s="37">
        <f>C19*0.8</f>
        <v>288</v>
      </c>
      <c r="D21" s="37">
        <f>D19*0.8</f>
        <v>288</v>
      </c>
      <c r="E21" s="37">
        <f>E19*0.8</f>
        <v>288</v>
      </c>
      <c r="F21" s="42"/>
      <c r="G21" s="38"/>
    </row>
    <row r="22" spans="1:7" ht="18.75" customHeight="1">
      <c r="A22" s="46" t="s">
        <v>34</v>
      </c>
      <c r="B22" s="42"/>
      <c r="C22" s="47"/>
      <c r="D22" s="42"/>
      <c r="E22" s="42"/>
      <c r="F22" s="42"/>
      <c r="G22" s="48"/>
    </row>
    <row r="23" spans="1:7" ht="15.75">
      <c r="A23" s="49" t="s">
        <v>19</v>
      </c>
      <c r="B23" s="37">
        <v>10</v>
      </c>
      <c r="C23" s="37">
        <v>10</v>
      </c>
      <c r="D23" s="37">
        <v>10</v>
      </c>
      <c r="E23" s="37">
        <v>10</v>
      </c>
      <c r="F23" s="37">
        <f t="shared" si="0"/>
        <v>10</v>
      </c>
      <c r="G23" s="38"/>
    </row>
    <row r="24" spans="1:7" ht="15.75">
      <c r="A24" s="49" t="s">
        <v>18</v>
      </c>
      <c r="B24" s="37">
        <f>B21+B23</f>
        <v>298</v>
      </c>
      <c r="C24" s="37">
        <f>C21+C23</f>
        <v>298</v>
      </c>
      <c r="D24" s="37">
        <f>D21+D23</f>
        <v>298</v>
      </c>
      <c r="E24" s="37">
        <f>E21+E23</f>
        <v>298</v>
      </c>
      <c r="F24" s="37">
        <f t="shared" si="0"/>
        <v>298</v>
      </c>
      <c r="G24" s="38"/>
    </row>
    <row r="25" spans="1:7" ht="15.75">
      <c r="A25" s="41" t="s">
        <v>28</v>
      </c>
      <c r="B25" s="40">
        <f>B24/B6</f>
        <v>0.149</v>
      </c>
      <c r="C25" s="40">
        <f>C24/C6</f>
        <v>0.149</v>
      </c>
      <c r="D25" s="40">
        <f>D24/D6</f>
        <v>0.149</v>
      </c>
      <c r="E25" s="40">
        <f>E24/E6</f>
        <v>0.149</v>
      </c>
      <c r="F25" s="40">
        <f>E25</f>
        <v>0.149</v>
      </c>
      <c r="G25" s="38"/>
    </row>
    <row r="26" spans="1:7" ht="15.75">
      <c r="A26" s="41" t="s">
        <v>27</v>
      </c>
      <c r="B26" s="50">
        <v>200</v>
      </c>
      <c r="C26" s="50">
        <v>200</v>
      </c>
      <c r="D26" s="50">
        <v>200</v>
      </c>
      <c r="E26" s="50">
        <v>200</v>
      </c>
      <c r="F26" s="50">
        <v>200</v>
      </c>
      <c r="G26" s="38"/>
    </row>
    <row r="27" spans="1:7" ht="15.75">
      <c r="A27" s="49" t="s">
        <v>26</v>
      </c>
      <c r="B27" s="50"/>
      <c r="C27" s="50">
        <f>C26-B26</f>
        <v>0</v>
      </c>
      <c r="D27" s="50">
        <f>D26-C26</f>
        <v>0</v>
      </c>
      <c r="E27" s="50">
        <f>E26-D26</f>
        <v>0</v>
      </c>
      <c r="F27" s="50">
        <f>F26-E26</f>
        <v>0</v>
      </c>
      <c r="G27" s="38"/>
    </row>
    <row r="28" spans="1:7" ht="15.75">
      <c r="A28" s="49" t="s">
        <v>9</v>
      </c>
      <c r="B28" s="51">
        <f>B24-B27</f>
        <v>298</v>
      </c>
      <c r="C28" s="51">
        <f>C24-C27</f>
        <v>298</v>
      </c>
      <c r="D28" s="51">
        <f>D24-D27</f>
        <v>298</v>
      </c>
      <c r="E28" s="51">
        <f>E24-E27</f>
        <v>298</v>
      </c>
      <c r="F28" s="51">
        <f>F24-F27</f>
        <v>298</v>
      </c>
      <c r="G28" s="52"/>
    </row>
    <row r="29" spans="1:7" ht="15.75">
      <c r="A29" s="46" t="s">
        <v>35</v>
      </c>
      <c r="B29" s="53"/>
      <c r="C29" s="54"/>
      <c r="D29" s="53"/>
      <c r="E29" s="53"/>
      <c r="F29" s="53"/>
      <c r="G29" s="55"/>
    </row>
    <row r="30" spans="1:7" ht="15.75">
      <c r="A30" s="41" t="s">
        <v>10</v>
      </c>
      <c r="B30" s="56"/>
      <c r="C30" s="33">
        <v>0.1</v>
      </c>
      <c r="D30" s="33">
        <v>0.1</v>
      </c>
      <c r="E30" s="33">
        <v>0.1</v>
      </c>
      <c r="F30" s="33">
        <v>0</v>
      </c>
      <c r="G30" s="38"/>
    </row>
    <row r="31" spans="1:11" ht="15.75">
      <c r="A31" s="49" t="s">
        <v>8</v>
      </c>
      <c r="B31" s="57">
        <v>50</v>
      </c>
      <c r="C31" s="57">
        <v>50</v>
      </c>
      <c r="D31" s="57">
        <v>50</v>
      </c>
      <c r="E31" s="57">
        <v>50</v>
      </c>
      <c r="F31" s="57">
        <v>0</v>
      </c>
      <c r="G31" s="58"/>
      <c r="K31" s="3"/>
    </row>
    <row r="32" spans="1:7" ht="15.75">
      <c r="A32" s="49" t="s">
        <v>5</v>
      </c>
      <c r="B32" s="57">
        <f>B28-B31</f>
        <v>248</v>
      </c>
      <c r="C32" s="57">
        <f>C28-C31</f>
        <v>248</v>
      </c>
      <c r="D32" s="57">
        <f>D28-D31</f>
        <v>248</v>
      </c>
      <c r="E32" s="57">
        <f>E28-E31</f>
        <v>248</v>
      </c>
      <c r="F32" s="57">
        <f>F28-F31</f>
        <v>298</v>
      </c>
      <c r="G32" s="59">
        <f>F32/G33</f>
        <v>2980</v>
      </c>
    </row>
    <row r="33" spans="1:7" ht="15.75">
      <c r="A33" s="60" t="s">
        <v>2</v>
      </c>
      <c r="B33" s="61">
        <v>0.1</v>
      </c>
      <c r="C33" s="61">
        <v>0.1</v>
      </c>
      <c r="D33" s="61">
        <v>0.1</v>
      </c>
      <c r="E33" s="61">
        <v>0.1</v>
      </c>
      <c r="F33" s="61">
        <v>0.1</v>
      </c>
      <c r="G33" s="62">
        <v>0.1</v>
      </c>
    </row>
    <row r="34" spans="1:7" ht="15.75" hidden="1">
      <c r="A34" s="60" t="s">
        <v>3</v>
      </c>
      <c r="B34" s="56"/>
      <c r="C34" s="63">
        <f>1/(1+C33)</f>
        <v>0.9090909090909091</v>
      </c>
      <c r="D34" s="63">
        <f>C34/(1+D33)</f>
        <v>0.8264462809917354</v>
      </c>
      <c r="E34" s="63">
        <f>D34/(1+E33)</f>
        <v>0.7513148009015777</v>
      </c>
      <c r="F34" s="63"/>
      <c r="G34" s="64">
        <v>0.75</v>
      </c>
    </row>
    <row r="35" spans="1:7" ht="15.75">
      <c r="A35" s="74" t="s">
        <v>3</v>
      </c>
      <c r="B35" s="75"/>
      <c r="C35" s="76">
        <f>1/(1+C33)</f>
        <v>0.9090909090909091</v>
      </c>
      <c r="D35" s="76">
        <f>C35/(1+D33)</f>
        <v>0.8264462809917354</v>
      </c>
      <c r="E35" s="76">
        <f>D35/(1+E33)</f>
        <v>0.7513148009015777</v>
      </c>
      <c r="F35" s="76"/>
      <c r="G35" s="77">
        <f>E35</f>
        <v>0.7513148009015777</v>
      </c>
    </row>
    <row r="36" spans="1:7" s="1" customFormat="1" ht="20.25" customHeight="1">
      <c r="A36" s="78" t="s">
        <v>4</v>
      </c>
      <c r="B36" s="79"/>
      <c r="C36" s="80">
        <f>C32*C35</f>
        <v>225.45454545454544</v>
      </c>
      <c r="D36" s="80">
        <f>D32*D35</f>
        <v>204.9586776859504</v>
      </c>
      <c r="E36" s="80">
        <f>E32*E35</f>
        <v>186.32607062359125</v>
      </c>
      <c r="F36" s="80"/>
      <c r="G36" s="81">
        <f>G32*G35</f>
        <v>2238.9181066867013</v>
      </c>
    </row>
    <row r="37" spans="1:7" ht="18" customHeight="1">
      <c r="A37" s="10" t="s">
        <v>32</v>
      </c>
      <c r="B37" s="22">
        <f>SUM(C36:G36)</f>
        <v>2855.6574004507884</v>
      </c>
      <c r="C37" s="23"/>
      <c r="D37" s="23"/>
      <c r="E37" s="23"/>
      <c r="F37" s="23"/>
      <c r="G37" s="23"/>
    </row>
    <row r="38" ht="12.75">
      <c r="A38" s="3"/>
    </row>
  </sheetData>
  <sheetProtection/>
  <mergeCells count="1"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48.7109375" style="0" customWidth="1"/>
    <col min="3" max="3" width="13.57421875" style="2" customWidth="1"/>
    <col min="4" max="4" width="9.7109375" style="0" customWidth="1"/>
    <col min="5" max="5" width="9.8515625" style="0" customWidth="1"/>
    <col min="6" max="6" width="9.57421875" style="0" customWidth="1"/>
    <col min="7" max="7" width="14.28125" style="0" customWidth="1"/>
  </cols>
  <sheetData>
    <row r="1" ht="30" customHeight="1">
      <c r="A1" s="17" t="s">
        <v>53</v>
      </c>
    </row>
    <row r="2" spans="1:7" ht="47.25">
      <c r="A2" s="16" t="s">
        <v>37</v>
      </c>
      <c r="B2" s="5" t="s">
        <v>42</v>
      </c>
      <c r="C2" s="6" t="s">
        <v>21</v>
      </c>
      <c r="D2" s="197" t="s">
        <v>7</v>
      </c>
      <c r="E2" s="199"/>
      <c r="F2" s="199"/>
      <c r="G2" s="7" t="s">
        <v>11</v>
      </c>
    </row>
    <row r="3" spans="1:7" ht="17.25">
      <c r="A3" s="13"/>
      <c r="B3" s="12"/>
      <c r="C3" s="14">
        <v>2022</v>
      </c>
      <c r="D3" s="15">
        <v>2023</v>
      </c>
      <c r="E3" s="15">
        <v>2024</v>
      </c>
      <c r="F3" s="15">
        <v>2025</v>
      </c>
      <c r="G3" s="15" t="s">
        <v>39</v>
      </c>
    </row>
    <row r="4" spans="1:7" ht="19.5" customHeight="1">
      <c r="A4" s="82">
        <v>1</v>
      </c>
      <c r="B4" s="83" t="s">
        <v>9</v>
      </c>
      <c r="C4" s="84">
        <f>'1.Текущая стратегия'!B28</f>
        <v>298</v>
      </c>
      <c r="D4" s="84">
        <f>'1.Текущая стратегия'!C28</f>
        <v>298</v>
      </c>
      <c r="E4" s="84">
        <f>'1.Текущая стратегия'!D28</f>
        <v>298</v>
      </c>
      <c r="F4" s="84">
        <f>'1.Текущая стратегия'!E28</f>
        <v>298</v>
      </c>
      <c r="G4" s="85">
        <f>'1.Текущая стратегия'!F28</f>
        <v>298</v>
      </c>
    </row>
    <row r="5" spans="1:7" ht="19.5" customHeight="1">
      <c r="A5" s="86">
        <v>2</v>
      </c>
      <c r="B5" s="87" t="s">
        <v>8</v>
      </c>
      <c r="C5" s="88">
        <v>50</v>
      </c>
      <c r="D5" s="88">
        <v>50</v>
      </c>
      <c r="E5" s="88">
        <v>50</v>
      </c>
      <c r="F5" s="88">
        <v>50</v>
      </c>
      <c r="G5" s="89">
        <v>0</v>
      </c>
    </row>
    <row r="6" spans="1:7" ht="19.5" customHeight="1">
      <c r="A6" s="86">
        <v>3</v>
      </c>
      <c r="B6" s="87" t="s">
        <v>5</v>
      </c>
      <c r="C6" s="88">
        <f>C4-C5</f>
        <v>248</v>
      </c>
      <c r="D6" s="88">
        <f>D4-D5</f>
        <v>248</v>
      </c>
      <c r="E6" s="88">
        <f>E4-E5</f>
        <v>248</v>
      </c>
      <c r="F6" s="88">
        <f>F4-F5</f>
        <v>248</v>
      </c>
      <c r="G6" s="89">
        <f>G4-G5</f>
        <v>298</v>
      </c>
    </row>
    <row r="7" spans="1:7" ht="19.5" customHeight="1">
      <c r="A7" s="86">
        <v>4</v>
      </c>
      <c r="B7" s="90" t="s">
        <v>41</v>
      </c>
      <c r="C7" s="91">
        <v>0.1</v>
      </c>
      <c r="D7" s="91">
        <v>0.1</v>
      </c>
      <c r="E7" s="91">
        <v>0.1</v>
      </c>
      <c r="F7" s="91">
        <v>0.1</v>
      </c>
      <c r="G7" s="92">
        <v>0.1</v>
      </c>
    </row>
    <row r="8" spans="1:7" ht="19.5" customHeight="1">
      <c r="A8" s="159">
        <v>5</v>
      </c>
      <c r="B8" s="160" t="s">
        <v>38</v>
      </c>
      <c r="C8" s="161"/>
      <c r="D8" s="161"/>
      <c r="E8" s="161"/>
      <c r="F8" s="161"/>
      <c r="G8" s="162">
        <f>G6/G7</f>
        <v>2980</v>
      </c>
    </row>
    <row r="9" spans="1:7" s="1" customFormat="1" ht="24" customHeight="1">
      <c r="A9" s="95">
        <v>6</v>
      </c>
      <c r="B9" s="165" t="s">
        <v>4</v>
      </c>
      <c r="C9" s="157"/>
      <c r="D9" s="157">
        <f>D6/POWER((1+D7),1)</f>
        <v>225.45454545454544</v>
      </c>
      <c r="E9" s="157">
        <f>E6/POWER((1+E7),2)</f>
        <v>204.9586776859504</v>
      </c>
      <c r="F9" s="157">
        <f>F6/POWER((1+F7),3)</f>
        <v>186.32607062359122</v>
      </c>
      <c r="G9" s="158">
        <f>G8/POWER((1+G7),3)</f>
        <v>2238.918106686701</v>
      </c>
    </row>
    <row r="10" spans="1:7" ht="19.5" customHeight="1">
      <c r="A10" s="96">
        <v>7</v>
      </c>
      <c r="B10" s="97" t="s">
        <v>32</v>
      </c>
      <c r="C10" s="98">
        <f>SUM(D9:G9)</f>
        <v>2855.657400450788</v>
      </c>
      <c r="D10" s="93"/>
      <c r="E10" s="93"/>
      <c r="F10" s="93"/>
      <c r="G10" s="93"/>
    </row>
    <row r="11" spans="2:7" ht="12.75">
      <c r="B11" s="3"/>
      <c r="D11" s="94"/>
      <c r="E11" s="94"/>
      <c r="F11" s="94"/>
      <c r="G11" s="94"/>
    </row>
  </sheetData>
  <sheetProtection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E5000"/>
  </sheetPr>
  <dimension ref="A1:G37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53.7109375" style="0" customWidth="1"/>
    <col min="2" max="2" width="10.7109375" style="2" customWidth="1"/>
    <col min="3" max="5" width="10.7109375" style="0" customWidth="1"/>
    <col min="6" max="6" width="13.140625" style="0" customWidth="1"/>
    <col min="7" max="7" width="15.7109375" style="0" customWidth="1"/>
  </cols>
  <sheetData>
    <row r="1" ht="20.25">
      <c r="A1" s="17" t="s">
        <v>44</v>
      </c>
    </row>
    <row r="2" spans="1:7" ht="47.25">
      <c r="A2" s="5" t="s">
        <v>43</v>
      </c>
      <c r="B2" s="6" t="s">
        <v>21</v>
      </c>
      <c r="C2" s="197" t="s">
        <v>7</v>
      </c>
      <c r="D2" s="200"/>
      <c r="E2" s="200"/>
      <c r="F2" s="7" t="s">
        <v>11</v>
      </c>
      <c r="G2" s="7" t="s">
        <v>1</v>
      </c>
    </row>
    <row r="3" spans="1:7" ht="15.75">
      <c r="A3" s="12"/>
      <c r="B3" s="20">
        <v>2022</v>
      </c>
      <c r="C3" s="21">
        <v>2023</v>
      </c>
      <c r="D3" s="21">
        <v>2024</v>
      </c>
      <c r="E3" s="21">
        <v>2025</v>
      </c>
      <c r="F3" s="21" t="s">
        <v>39</v>
      </c>
      <c r="G3" s="19" t="s">
        <v>39</v>
      </c>
    </row>
    <row r="4" spans="1:7" ht="15.75">
      <c r="A4" s="99" t="s">
        <v>33</v>
      </c>
      <c r="B4" s="100"/>
      <c r="C4" s="101"/>
      <c r="D4" s="101"/>
      <c r="E4" s="101"/>
      <c r="F4" s="101"/>
      <c r="G4" s="102"/>
    </row>
    <row r="5" spans="1:7" ht="15.75">
      <c r="A5" s="103" t="s">
        <v>12</v>
      </c>
      <c r="B5" s="104"/>
      <c r="C5" s="105">
        <v>0.15</v>
      </c>
      <c r="D5" s="105">
        <v>0.15</v>
      </c>
      <c r="E5" s="105">
        <v>0.15</v>
      </c>
      <c r="F5" s="106"/>
      <c r="G5" s="107"/>
    </row>
    <row r="6" spans="1:7" ht="15.75">
      <c r="A6" s="108" t="s">
        <v>6</v>
      </c>
      <c r="B6" s="109">
        <v>2000</v>
      </c>
      <c r="C6" s="109">
        <f>B6*(1+C5)</f>
        <v>2300</v>
      </c>
      <c r="D6" s="109">
        <f>C6*(1+D5)</f>
        <v>2645</v>
      </c>
      <c r="E6" s="109">
        <f>D6*(1+E5)</f>
        <v>3041.7499999999995</v>
      </c>
      <c r="F6" s="109">
        <f>E6</f>
        <v>3041.7499999999995</v>
      </c>
      <c r="G6" s="110"/>
    </row>
    <row r="7" spans="1:7" ht="15.75">
      <c r="A7" s="111" t="s">
        <v>13</v>
      </c>
      <c r="B7" s="105">
        <v>0.5</v>
      </c>
      <c r="C7" s="105">
        <v>0.5</v>
      </c>
      <c r="D7" s="105">
        <v>0.5</v>
      </c>
      <c r="E7" s="105">
        <v>0.5</v>
      </c>
      <c r="F7" s="105">
        <v>0.5</v>
      </c>
      <c r="G7" s="110"/>
    </row>
    <row r="8" spans="1:7" ht="15.75">
      <c r="A8" s="108" t="s">
        <v>14</v>
      </c>
      <c r="B8" s="109">
        <f>B6*B7</f>
        <v>1000</v>
      </c>
      <c r="C8" s="109">
        <f>C6*C7</f>
        <v>1150</v>
      </c>
      <c r="D8" s="109">
        <f>D6*D7</f>
        <v>1322.5</v>
      </c>
      <c r="E8" s="109">
        <f>E6*E7</f>
        <v>1520.8749999999998</v>
      </c>
      <c r="F8" s="109">
        <f aca="true" t="shared" si="0" ref="F8:F24">E8</f>
        <v>1520.8749999999998</v>
      </c>
      <c r="G8" s="110"/>
    </row>
    <row r="9" spans="1:7" ht="18" customHeight="1">
      <c r="A9" s="112" t="s">
        <v>22</v>
      </c>
      <c r="B9" s="105">
        <v>0.04</v>
      </c>
      <c r="C9" s="105">
        <v>0.05</v>
      </c>
      <c r="D9" s="105">
        <v>0.06</v>
      </c>
      <c r="E9" s="105">
        <v>0.07</v>
      </c>
      <c r="F9" s="113"/>
      <c r="G9" s="110"/>
    </row>
    <row r="10" spans="1:7" ht="15.75">
      <c r="A10" s="108" t="s">
        <v>16</v>
      </c>
      <c r="B10" s="109">
        <f>B8*B9</f>
        <v>40</v>
      </c>
      <c r="C10" s="109">
        <f>C8*C9</f>
        <v>57.5</v>
      </c>
      <c r="D10" s="109">
        <f>D8*D9</f>
        <v>79.35</v>
      </c>
      <c r="E10" s="109">
        <f>E8*E9</f>
        <v>106.46124999999999</v>
      </c>
      <c r="F10" s="109">
        <f t="shared" si="0"/>
        <v>106.46124999999999</v>
      </c>
      <c r="G10" s="110"/>
    </row>
    <row r="11" spans="1:7" ht="15.75">
      <c r="A11" s="112" t="s">
        <v>23</v>
      </c>
      <c r="B11" s="105">
        <v>0.2</v>
      </c>
      <c r="C11" s="105">
        <v>0.2</v>
      </c>
      <c r="D11" s="105">
        <v>0.2</v>
      </c>
      <c r="E11" s="105">
        <v>0.2</v>
      </c>
      <c r="F11" s="105">
        <v>0.2</v>
      </c>
      <c r="G11" s="110"/>
    </row>
    <row r="12" spans="1:7" ht="15.75">
      <c r="A12" s="108" t="s">
        <v>15</v>
      </c>
      <c r="B12" s="109">
        <f>B11*B8</f>
        <v>200</v>
      </c>
      <c r="C12" s="109">
        <f>C11*C8</f>
        <v>230</v>
      </c>
      <c r="D12" s="109">
        <f>D11*D8</f>
        <v>264.5</v>
      </c>
      <c r="E12" s="109">
        <f>E11*E8</f>
        <v>304.17499999999995</v>
      </c>
      <c r="F12" s="109">
        <f t="shared" si="0"/>
        <v>304.17499999999995</v>
      </c>
      <c r="G12" s="110"/>
    </row>
    <row r="13" spans="1:7" ht="15.75">
      <c r="A13" s="41" t="s">
        <v>31</v>
      </c>
      <c r="B13" s="105">
        <v>0</v>
      </c>
      <c r="C13" s="105">
        <v>0.1</v>
      </c>
      <c r="D13" s="105">
        <v>0.1</v>
      </c>
      <c r="E13" s="105">
        <v>0.1</v>
      </c>
      <c r="F13" s="105">
        <v>0</v>
      </c>
      <c r="G13" s="110"/>
    </row>
    <row r="14" spans="1:7" ht="15.75">
      <c r="A14" s="36" t="s">
        <v>29</v>
      </c>
      <c r="B14" s="109">
        <v>300</v>
      </c>
      <c r="C14" s="109">
        <f>B14*(1+C13)</f>
        <v>330</v>
      </c>
      <c r="D14" s="109">
        <f>C14*(1+D13)</f>
        <v>363.00000000000006</v>
      </c>
      <c r="E14" s="109">
        <f>D14*(1+E13)</f>
        <v>399.30000000000007</v>
      </c>
      <c r="F14" s="109">
        <f t="shared" si="0"/>
        <v>399.30000000000007</v>
      </c>
      <c r="G14" s="110"/>
    </row>
    <row r="15" spans="1:7" ht="15.75">
      <c r="A15" s="44" t="s">
        <v>24</v>
      </c>
      <c r="B15" s="105">
        <f>B14/B8</f>
        <v>0.3</v>
      </c>
      <c r="C15" s="105">
        <f>C14/C8</f>
        <v>0.28695652173913044</v>
      </c>
      <c r="D15" s="105">
        <f>D14/D8</f>
        <v>0.2744801512287335</v>
      </c>
      <c r="E15" s="105">
        <f>E14/E8</f>
        <v>0.26254623161009294</v>
      </c>
      <c r="F15" s="105">
        <f t="shared" si="0"/>
        <v>0.26254623161009294</v>
      </c>
      <c r="G15" s="110"/>
    </row>
    <row r="16" spans="1:7" ht="15.75">
      <c r="A16" s="112" t="s">
        <v>30</v>
      </c>
      <c r="B16" s="114"/>
      <c r="C16" s="105">
        <v>0.05</v>
      </c>
      <c r="D16" s="105">
        <v>0.05</v>
      </c>
      <c r="E16" s="105">
        <v>0.05</v>
      </c>
      <c r="F16" s="105">
        <v>0</v>
      </c>
      <c r="G16" s="110"/>
    </row>
    <row r="17" spans="1:7" ht="15.75">
      <c r="A17" s="108" t="s">
        <v>17</v>
      </c>
      <c r="B17" s="109">
        <v>100</v>
      </c>
      <c r="C17" s="109">
        <f>B17*(1+C16)</f>
        <v>105</v>
      </c>
      <c r="D17" s="109">
        <f>C17*(1+D16)</f>
        <v>110.25</v>
      </c>
      <c r="E17" s="109">
        <f>D17*(1+E16)</f>
        <v>115.7625</v>
      </c>
      <c r="F17" s="109">
        <f t="shared" si="0"/>
        <v>115.7625</v>
      </c>
      <c r="G17" s="110"/>
    </row>
    <row r="18" spans="1:7" ht="15.75">
      <c r="A18" s="115" t="s">
        <v>25</v>
      </c>
      <c r="B18" s="105">
        <f>B17/B8</f>
        <v>0.1</v>
      </c>
      <c r="C18" s="105">
        <f>C17/C8</f>
        <v>0.09130434782608696</v>
      </c>
      <c r="D18" s="105">
        <f>D17/D8</f>
        <v>0.0833648393194707</v>
      </c>
      <c r="E18" s="105">
        <f>E17/E8</f>
        <v>0.07611572285690804</v>
      </c>
      <c r="F18" s="105">
        <f>F17/F8</f>
        <v>0.07611572285690804</v>
      </c>
      <c r="G18" s="110"/>
    </row>
    <row r="19" spans="1:7" ht="15.75">
      <c r="A19" s="116" t="s">
        <v>0</v>
      </c>
      <c r="B19" s="109">
        <f>SUM(B8,-B10,-B12,-B14,-B17)</f>
        <v>360</v>
      </c>
      <c r="C19" s="109">
        <f>SUM(C8,-C10,-C12,-C14,-C17)</f>
        <v>427.5</v>
      </c>
      <c r="D19" s="109">
        <f>SUM(D8,-D10,-D12,-D14,-D17)</f>
        <v>505.4000000000001</v>
      </c>
      <c r="E19" s="109">
        <f>SUM(E8,-E10,-E12,-E14,-E17)</f>
        <v>595.1762499999996</v>
      </c>
      <c r="F19" s="109">
        <f t="shared" si="0"/>
        <v>595.1762499999996</v>
      </c>
      <c r="G19" s="110"/>
    </row>
    <row r="20" spans="1:7" ht="15.75">
      <c r="A20" s="117" t="s">
        <v>20</v>
      </c>
      <c r="B20" s="105">
        <f>B19/B6</f>
        <v>0.18</v>
      </c>
      <c r="C20" s="105">
        <f>C19/C6</f>
        <v>0.1858695652173913</v>
      </c>
      <c r="D20" s="105">
        <f>D19/D6</f>
        <v>0.19107750472589796</v>
      </c>
      <c r="E20" s="105">
        <f>E19/E6</f>
        <v>0.19566902276649945</v>
      </c>
      <c r="F20" s="105">
        <f>F19/F6</f>
        <v>0.19566902276649945</v>
      </c>
      <c r="G20" s="110"/>
    </row>
    <row r="21" spans="1:7" s="4" customFormat="1" ht="15.75">
      <c r="A21" s="116" t="s">
        <v>36</v>
      </c>
      <c r="B21" s="118">
        <f>B19*0.8</f>
        <v>288</v>
      </c>
      <c r="C21" s="118">
        <f>C19*0.8</f>
        <v>342</v>
      </c>
      <c r="D21" s="118">
        <f>D19*0.8</f>
        <v>404.3200000000001</v>
      </c>
      <c r="E21" s="118">
        <f>E19*0.8</f>
        <v>476.14099999999974</v>
      </c>
      <c r="F21" s="118">
        <f>F19*0.8</f>
        <v>476.14099999999974</v>
      </c>
      <c r="G21" s="119"/>
    </row>
    <row r="22" spans="1:7" ht="15.75">
      <c r="A22" s="116" t="s">
        <v>34</v>
      </c>
      <c r="B22" s="113"/>
      <c r="C22" s="113"/>
      <c r="D22" s="113"/>
      <c r="E22" s="113"/>
      <c r="F22" s="113"/>
      <c r="G22" s="120"/>
    </row>
    <row r="23" spans="1:7" ht="15.75">
      <c r="A23" s="112" t="s">
        <v>19</v>
      </c>
      <c r="B23" s="109">
        <v>10</v>
      </c>
      <c r="C23" s="109">
        <v>12</v>
      </c>
      <c r="D23" s="109">
        <v>14</v>
      </c>
      <c r="E23" s="109">
        <v>16</v>
      </c>
      <c r="F23" s="109">
        <f t="shared" si="0"/>
        <v>16</v>
      </c>
      <c r="G23" s="110"/>
    </row>
    <row r="24" spans="1:7" ht="15.75">
      <c r="A24" s="121" t="s">
        <v>18</v>
      </c>
      <c r="B24" s="109">
        <f>B19+B23</f>
        <v>370</v>
      </c>
      <c r="C24" s="109">
        <f>C19+C23</f>
        <v>439.5</v>
      </c>
      <c r="D24" s="109">
        <f>D19+D23</f>
        <v>519.4000000000001</v>
      </c>
      <c r="E24" s="109">
        <f>E19+E23</f>
        <v>611.1762499999996</v>
      </c>
      <c r="F24" s="109">
        <f t="shared" si="0"/>
        <v>611.1762499999996</v>
      </c>
      <c r="G24" s="110"/>
    </row>
    <row r="25" spans="1:7" ht="15.75">
      <c r="A25" s="112" t="s">
        <v>28</v>
      </c>
      <c r="B25" s="105">
        <f>B24/B6</f>
        <v>0.185</v>
      </c>
      <c r="C25" s="105">
        <f>C24/C6</f>
        <v>0.19108695652173913</v>
      </c>
      <c r="D25" s="105">
        <f>D24/D6</f>
        <v>0.19637051039697545</v>
      </c>
      <c r="E25" s="105">
        <f>E24/E6</f>
        <v>0.20092915262595537</v>
      </c>
      <c r="F25" s="105">
        <f>F24/F6</f>
        <v>0.20092915262595537</v>
      </c>
      <c r="G25" s="110"/>
    </row>
    <row r="26" spans="1:7" ht="15.75">
      <c r="A26" s="112" t="s">
        <v>27</v>
      </c>
      <c r="B26" s="122">
        <f>0.1*B6</f>
        <v>200</v>
      </c>
      <c r="C26" s="122">
        <f>0.1*C6</f>
        <v>230</v>
      </c>
      <c r="D26" s="122">
        <f>0.1*D6</f>
        <v>264.5</v>
      </c>
      <c r="E26" s="122">
        <f>0.1*E6</f>
        <v>304.17499999999995</v>
      </c>
      <c r="F26" s="122">
        <f>0.1*F6</f>
        <v>304.17499999999995</v>
      </c>
      <c r="G26" s="110"/>
    </row>
    <row r="27" spans="1:7" ht="15.75">
      <c r="A27" s="121" t="s">
        <v>26</v>
      </c>
      <c r="B27" s="123"/>
      <c r="C27" s="122">
        <f>C26-B26</f>
        <v>30</v>
      </c>
      <c r="D27" s="122">
        <f>D26-C26</f>
        <v>34.5</v>
      </c>
      <c r="E27" s="122">
        <f>E26-D26</f>
        <v>39.674999999999955</v>
      </c>
      <c r="F27" s="122">
        <f>F26-E26</f>
        <v>0</v>
      </c>
      <c r="G27" s="110"/>
    </row>
    <row r="28" spans="1:7" ht="15.75">
      <c r="A28" s="121" t="s">
        <v>9</v>
      </c>
      <c r="B28" s="124">
        <f>B21+B23-B27</f>
        <v>298</v>
      </c>
      <c r="C28" s="124">
        <f>C21+C23-C27</f>
        <v>324</v>
      </c>
      <c r="D28" s="124">
        <f>D21+D23-D27</f>
        <v>383.8200000000001</v>
      </c>
      <c r="E28" s="124">
        <f>E21+E23-E27</f>
        <v>452.4659999999998</v>
      </c>
      <c r="F28" s="124">
        <f>E28</f>
        <v>452.4659999999998</v>
      </c>
      <c r="G28" s="125"/>
    </row>
    <row r="29" spans="1:7" ht="15.75">
      <c r="A29" s="46" t="s">
        <v>35</v>
      </c>
      <c r="B29" s="126"/>
      <c r="C29" s="126"/>
      <c r="D29" s="126"/>
      <c r="E29" s="126"/>
      <c r="F29" s="126"/>
      <c r="G29" s="127"/>
    </row>
    <row r="30" spans="1:7" ht="15.75">
      <c r="A30" s="112" t="s">
        <v>10</v>
      </c>
      <c r="B30" s="128"/>
      <c r="C30" s="105">
        <v>0.2</v>
      </c>
      <c r="D30" s="105">
        <v>0.2</v>
      </c>
      <c r="E30" s="105">
        <v>0.2</v>
      </c>
      <c r="F30" s="105">
        <v>0</v>
      </c>
      <c r="G30" s="110"/>
    </row>
    <row r="31" spans="1:7" ht="15.75">
      <c r="A31" s="121" t="s">
        <v>8</v>
      </c>
      <c r="B31" s="109">
        <v>50</v>
      </c>
      <c r="C31" s="109">
        <v>70</v>
      </c>
      <c r="D31" s="109">
        <v>90</v>
      </c>
      <c r="E31" s="109">
        <v>110</v>
      </c>
      <c r="F31" s="129">
        <v>0</v>
      </c>
      <c r="G31" s="130"/>
    </row>
    <row r="32" spans="1:7" ht="15.75">
      <c r="A32" s="121" t="s">
        <v>5</v>
      </c>
      <c r="B32" s="109">
        <f>B28-B31</f>
        <v>248</v>
      </c>
      <c r="C32" s="109">
        <f>C28-C31</f>
        <v>254</v>
      </c>
      <c r="D32" s="109">
        <f>D28-D31</f>
        <v>293.8200000000001</v>
      </c>
      <c r="E32" s="109">
        <f>E28-E31</f>
        <v>342.4659999999998</v>
      </c>
      <c r="F32" s="109">
        <f>F28-F31</f>
        <v>452.4659999999998</v>
      </c>
      <c r="G32" s="131">
        <f>F32/G33</f>
        <v>4524.659999999997</v>
      </c>
    </row>
    <row r="33" spans="1:7" ht="15.75">
      <c r="A33" s="132" t="s">
        <v>2</v>
      </c>
      <c r="B33" s="133">
        <v>0.1</v>
      </c>
      <c r="C33" s="133">
        <v>0.1</v>
      </c>
      <c r="D33" s="133">
        <v>0.1</v>
      </c>
      <c r="E33" s="133">
        <v>0.1</v>
      </c>
      <c r="F33" s="133">
        <v>0.1</v>
      </c>
      <c r="G33" s="134">
        <v>0.1</v>
      </c>
    </row>
    <row r="34" spans="1:7" ht="15.75" hidden="1">
      <c r="A34" s="132" t="s">
        <v>3</v>
      </c>
      <c r="B34" s="128"/>
      <c r="C34" s="135">
        <f>1/(1+C33)</f>
        <v>0.9090909090909091</v>
      </c>
      <c r="D34" s="135">
        <f>C34/(1+D33)</f>
        <v>0.8264462809917354</v>
      </c>
      <c r="E34" s="135">
        <f>D34/(1+E33)</f>
        <v>0.7513148009015777</v>
      </c>
      <c r="F34" s="135"/>
      <c r="G34" s="136">
        <v>0.75</v>
      </c>
    </row>
    <row r="35" spans="1:7" ht="15.75">
      <c r="A35" s="137" t="s">
        <v>3</v>
      </c>
      <c r="B35" s="138"/>
      <c r="C35" s="139">
        <f>1/(1+C33)</f>
        <v>0.9090909090909091</v>
      </c>
      <c r="D35" s="139">
        <f>C35/(1+D33)</f>
        <v>0.8264462809917354</v>
      </c>
      <c r="E35" s="139">
        <f>D35/(1+E33)</f>
        <v>0.7513148009015777</v>
      </c>
      <c r="F35" s="139"/>
      <c r="G35" s="140">
        <f>E35</f>
        <v>0.7513148009015777</v>
      </c>
    </row>
    <row r="36" spans="1:7" s="1" customFormat="1" ht="22.5" customHeight="1">
      <c r="A36" s="9" t="s">
        <v>4</v>
      </c>
      <c r="B36" s="24"/>
      <c r="C36" s="25">
        <f>C32/POWER((1+C33),1)</f>
        <v>230.90909090909088</v>
      </c>
      <c r="D36" s="25">
        <f>D32/POWER((1+D33),2)</f>
        <v>242.82644628099177</v>
      </c>
      <c r="E36" s="25">
        <f>E32/POWER((1+E33),3)</f>
        <v>257.2997746055595</v>
      </c>
      <c r="F36" s="25"/>
      <c r="G36" s="25">
        <f>G32/POWER((1+G33),3)</f>
        <v>3399.4440270473297</v>
      </c>
    </row>
    <row r="37" spans="1:7" ht="18.75" customHeight="1">
      <c r="A37" s="19" t="s">
        <v>32</v>
      </c>
      <c r="B37" s="26">
        <f>SUM(C36:G36)</f>
        <v>4130.479338842972</v>
      </c>
      <c r="C37" s="27"/>
      <c r="D37" s="27"/>
      <c r="E37" s="27"/>
      <c r="F37" s="27"/>
      <c r="G37" s="27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  <ignoredErrors>
    <ignoredError sqref="F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E5000"/>
    <pageSetUpPr fitToPage="1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48.7109375" style="0" customWidth="1"/>
    <col min="3" max="3" width="13.57421875" style="2" customWidth="1"/>
    <col min="4" max="4" width="9.7109375" style="0" customWidth="1"/>
    <col min="5" max="5" width="9.8515625" style="0" customWidth="1"/>
    <col min="6" max="6" width="9.57421875" style="0" customWidth="1"/>
    <col min="7" max="7" width="14.28125" style="0" customWidth="1"/>
  </cols>
  <sheetData>
    <row r="1" ht="20.25">
      <c r="A1" s="17" t="s">
        <v>54</v>
      </c>
    </row>
    <row r="2" spans="1:7" ht="47.25">
      <c r="A2" s="16" t="s">
        <v>37</v>
      </c>
      <c r="B2" s="5" t="s">
        <v>43</v>
      </c>
      <c r="C2" s="6" t="s">
        <v>21</v>
      </c>
      <c r="D2" s="197" t="s">
        <v>7</v>
      </c>
      <c r="E2" s="199"/>
      <c r="F2" s="199"/>
      <c r="G2" s="7" t="s">
        <v>11</v>
      </c>
    </row>
    <row r="3" spans="1:7" ht="17.25">
      <c r="A3" s="11"/>
      <c r="B3" s="8"/>
      <c r="C3" s="14">
        <v>2022</v>
      </c>
      <c r="D3" s="15">
        <v>2023</v>
      </c>
      <c r="E3" s="15">
        <v>2024</v>
      </c>
      <c r="F3" s="15">
        <v>2025</v>
      </c>
      <c r="G3" s="15" t="s">
        <v>39</v>
      </c>
    </row>
    <row r="4" spans="1:7" ht="19.5" customHeight="1">
      <c r="A4" s="82">
        <v>1</v>
      </c>
      <c r="B4" s="142" t="s">
        <v>9</v>
      </c>
      <c r="C4" s="143">
        <f>'3.Стратегия_Роста'!B28</f>
        <v>298</v>
      </c>
      <c r="D4" s="143">
        <f>'3.Стратегия_Роста'!C28</f>
        <v>324</v>
      </c>
      <c r="E4" s="143">
        <f>'3.Стратегия_Роста'!D28</f>
        <v>383.8200000000001</v>
      </c>
      <c r="F4" s="143">
        <f>'3.Стратегия_Роста'!E28</f>
        <v>452.4659999999998</v>
      </c>
      <c r="G4" s="144">
        <f>'3.Стратегия_Роста'!F28</f>
        <v>452.4659999999998</v>
      </c>
    </row>
    <row r="5" spans="1:7" ht="19.5" customHeight="1">
      <c r="A5" s="86">
        <v>2</v>
      </c>
      <c r="B5" s="145" t="s">
        <v>8</v>
      </c>
      <c r="C5" s="146">
        <f>'3.Стратегия_Роста'!B31</f>
        <v>50</v>
      </c>
      <c r="D5" s="146">
        <f>'3.Стратегия_Роста'!C31</f>
        <v>70</v>
      </c>
      <c r="E5" s="146">
        <f>'3.Стратегия_Роста'!D31</f>
        <v>90</v>
      </c>
      <c r="F5" s="146">
        <f>'3.Стратегия_Роста'!E31</f>
        <v>110</v>
      </c>
      <c r="G5" s="147">
        <v>0</v>
      </c>
    </row>
    <row r="6" spans="1:7" ht="19.5" customHeight="1">
      <c r="A6" s="86">
        <v>3</v>
      </c>
      <c r="B6" s="145" t="s">
        <v>5</v>
      </c>
      <c r="C6" s="146">
        <f>C4-C5</f>
        <v>248</v>
      </c>
      <c r="D6" s="146">
        <f>D4-D5</f>
        <v>254</v>
      </c>
      <c r="E6" s="146">
        <f>E4-E5</f>
        <v>293.8200000000001</v>
      </c>
      <c r="F6" s="146">
        <f>F4-F5</f>
        <v>342.4659999999998</v>
      </c>
      <c r="G6" s="147">
        <f>G4-G5</f>
        <v>452.4659999999998</v>
      </c>
    </row>
    <row r="7" spans="1:7" ht="19.5" customHeight="1">
      <c r="A7" s="86">
        <v>4</v>
      </c>
      <c r="B7" s="148" t="s">
        <v>2</v>
      </c>
      <c r="C7" s="149">
        <v>0.1</v>
      </c>
      <c r="D7" s="149">
        <v>0.1</v>
      </c>
      <c r="E7" s="149">
        <v>0.1</v>
      </c>
      <c r="F7" s="149">
        <v>0.1</v>
      </c>
      <c r="G7" s="150">
        <v>0.1</v>
      </c>
    </row>
    <row r="8" spans="1:7" ht="19.5" customHeight="1">
      <c r="A8" s="86">
        <v>5</v>
      </c>
      <c r="B8" s="148" t="s">
        <v>38</v>
      </c>
      <c r="C8" s="149"/>
      <c r="D8" s="149"/>
      <c r="E8" s="149"/>
      <c r="F8" s="149"/>
      <c r="G8" s="151">
        <f>G6/G7</f>
        <v>4524.659999999997</v>
      </c>
    </row>
    <row r="9" spans="1:7" s="1" customFormat="1" ht="24" customHeight="1">
      <c r="A9" s="95">
        <v>6</v>
      </c>
      <c r="B9" s="153" t="s">
        <v>4</v>
      </c>
      <c r="C9" s="163"/>
      <c r="D9" s="163">
        <f>D6/POWER((1+D7),1)</f>
        <v>230.90909090909088</v>
      </c>
      <c r="E9" s="163">
        <f>E6/POWER((1+E7),2)</f>
        <v>242.82644628099177</v>
      </c>
      <c r="F9" s="163">
        <f>F6/POWER((1+F7),3)</f>
        <v>257.2997746055595</v>
      </c>
      <c r="G9" s="164">
        <f>G8/POWER((1+G7),3)</f>
        <v>3399.4440270473297</v>
      </c>
    </row>
    <row r="10" spans="1:7" ht="19.5" customHeight="1">
      <c r="A10" s="152">
        <v>7</v>
      </c>
      <c r="B10" s="154" t="s">
        <v>32</v>
      </c>
      <c r="C10" s="141">
        <f>SUM(D9:G9)</f>
        <v>4130.479338842972</v>
      </c>
      <c r="D10" s="155"/>
      <c r="E10" s="156"/>
      <c r="F10" s="156"/>
      <c r="G10" s="156"/>
    </row>
    <row r="11" ht="12.75">
      <c r="B11" s="3"/>
    </row>
  </sheetData>
  <sheetProtection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G38"/>
  <sheetViews>
    <sheetView zoomScale="84" zoomScaleNormal="84" zoomScalePageLayoutView="0" workbookViewId="0" topLeftCell="A1">
      <selection activeCell="A2" sqref="A2"/>
    </sheetView>
  </sheetViews>
  <sheetFormatPr defaultColWidth="9.140625" defaultRowHeight="12.75"/>
  <cols>
    <col min="1" max="1" width="48.7109375" style="0" customWidth="1"/>
    <col min="2" max="2" width="10.421875" style="2" customWidth="1"/>
    <col min="3" max="3" width="9.7109375" style="0" customWidth="1"/>
    <col min="4" max="4" width="9.8515625" style="0" customWidth="1"/>
    <col min="5" max="5" width="9.57421875" style="0" customWidth="1"/>
    <col min="6" max="6" width="13.28125" style="0" customWidth="1"/>
    <col min="7" max="7" width="16.140625" style="0" customWidth="1"/>
  </cols>
  <sheetData>
    <row r="1" ht="20.25">
      <c r="A1" s="17" t="s">
        <v>55</v>
      </c>
    </row>
    <row r="2" spans="1:7" ht="47.25">
      <c r="A2" s="5" t="s">
        <v>43</v>
      </c>
      <c r="B2" s="6" t="s">
        <v>21</v>
      </c>
      <c r="C2" s="197" t="s">
        <v>7</v>
      </c>
      <c r="D2" s="200"/>
      <c r="E2" s="200"/>
      <c r="F2" s="7" t="s">
        <v>11</v>
      </c>
      <c r="G2" s="7" t="s">
        <v>1</v>
      </c>
    </row>
    <row r="3" spans="1:7" ht="15.75">
      <c r="A3" s="12"/>
      <c r="B3" s="20">
        <v>2022</v>
      </c>
      <c r="C3" s="21">
        <v>2023</v>
      </c>
      <c r="D3" s="21">
        <v>2024</v>
      </c>
      <c r="E3" s="21">
        <v>2025</v>
      </c>
      <c r="F3" s="21" t="s">
        <v>39</v>
      </c>
      <c r="G3" s="19" t="s">
        <v>39</v>
      </c>
    </row>
    <row r="4" spans="1:7" ht="18">
      <c r="A4" s="166" t="s">
        <v>33</v>
      </c>
      <c r="B4" s="28"/>
      <c r="C4" s="29"/>
      <c r="D4" s="29"/>
      <c r="E4" s="29"/>
      <c r="F4" s="29"/>
      <c r="G4" s="30"/>
    </row>
    <row r="5" spans="1:7" ht="15.75">
      <c r="A5" s="31" t="s">
        <v>12</v>
      </c>
      <c r="B5" s="32"/>
      <c r="C5" s="33">
        <v>0.05</v>
      </c>
      <c r="D5" s="33">
        <v>0.05</v>
      </c>
      <c r="E5" s="33">
        <v>0.05</v>
      </c>
      <c r="F5" s="34"/>
      <c r="G5" s="35"/>
    </row>
    <row r="6" spans="1:7" ht="15.75">
      <c r="A6" s="36" t="s">
        <v>6</v>
      </c>
      <c r="B6" s="37">
        <v>2000</v>
      </c>
      <c r="C6" s="37">
        <f>B6*(1+C5)</f>
        <v>2100</v>
      </c>
      <c r="D6" s="37">
        <f>C6*(1+D5)</f>
        <v>2205</v>
      </c>
      <c r="E6" s="37">
        <f>D6*(1+E5)</f>
        <v>2315.25</v>
      </c>
      <c r="F6" s="37">
        <f>E6</f>
        <v>2315.25</v>
      </c>
      <c r="G6" s="38"/>
    </row>
    <row r="7" spans="1:7" ht="15.75">
      <c r="A7" s="39" t="s">
        <v>13</v>
      </c>
      <c r="B7" s="40">
        <v>0.5</v>
      </c>
      <c r="C7" s="40">
        <v>0.5</v>
      </c>
      <c r="D7" s="40">
        <v>0.5</v>
      </c>
      <c r="E7" s="40">
        <v>0.5</v>
      </c>
      <c r="F7" s="40">
        <f aca="true" t="shared" si="0" ref="F7:F24">E7</f>
        <v>0.5</v>
      </c>
      <c r="G7" s="38"/>
    </row>
    <row r="8" spans="1:7" ht="15.75">
      <c r="A8" s="36" t="s">
        <v>14</v>
      </c>
      <c r="B8" s="37">
        <f>B6*B7</f>
        <v>1000</v>
      </c>
      <c r="C8" s="37">
        <f>C6*C7</f>
        <v>1050</v>
      </c>
      <c r="D8" s="37">
        <f>D6*D7</f>
        <v>1102.5</v>
      </c>
      <c r="E8" s="37">
        <f>E6*E7</f>
        <v>1157.625</v>
      </c>
      <c r="F8" s="37">
        <f t="shared" si="0"/>
        <v>1157.625</v>
      </c>
      <c r="G8" s="38"/>
    </row>
    <row r="9" spans="1:7" ht="18" customHeight="1">
      <c r="A9" s="41" t="s">
        <v>22</v>
      </c>
      <c r="B9" s="40">
        <v>0.04</v>
      </c>
      <c r="C9" s="40">
        <v>0.04</v>
      </c>
      <c r="D9" s="40">
        <v>0.04</v>
      </c>
      <c r="E9" s="40">
        <v>0.04</v>
      </c>
      <c r="F9" s="40">
        <f t="shared" si="0"/>
        <v>0.04</v>
      </c>
      <c r="G9" s="38"/>
    </row>
    <row r="10" spans="1:7" ht="15.75">
      <c r="A10" s="36" t="s">
        <v>16</v>
      </c>
      <c r="B10" s="37">
        <f>B8*B9</f>
        <v>40</v>
      </c>
      <c r="C10" s="37">
        <f>C8*C9</f>
        <v>42</v>
      </c>
      <c r="D10" s="37">
        <f>D8*D9</f>
        <v>44.1</v>
      </c>
      <c r="E10" s="37">
        <f>E8*E9</f>
        <v>46.305</v>
      </c>
      <c r="F10" s="37">
        <f t="shared" si="0"/>
        <v>46.305</v>
      </c>
      <c r="G10" s="38"/>
    </row>
    <row r="11" spans="1:7" ht="15.75">
      <c r="A11" s="41" t="s">
        <v>23</v>
      </c>
      <c r="B11" s="40">
        <v>0.2</v>
      </c>
      <c r="C11" s="40">
        <v>0.19</v>
      </c>
      <c r="D11" s="40">
        <v>0.18</v>
      </c>
      <c r="E11" s="40">
        <v>0.17</v>
      </c>
      <c r="F11" s="40">
        <f>E11</f>
        <v>0.17</v>
      </c>
      <c r="G11" s="38"/>
    </row>
    <row r="12" spans="1:7" ht="15.75">
      <c r="A12" s="36" t="s">
        <v>15</v>
      </c>
      <c r="B12" s="37">
        <f>B11*B8</f>
        <v>200</v>
      </c>
      <c r="C12" s="37">
        <f>C11*C8</f>
        <v>199.5</v>
      </c>
      <c r="D12" s="37">
        <f>D11*D8</f>
        <v>198.45</v>
      </c>
      <c r="E12" s="37">
        <f>E11*E8</f>
        <v>196.79625000000001</v>
      </c>
      <c r="F12" s="37">
        <f>F11*F8</f>
        <v>196.79625000000001</v>
      </c>
      <c r="G12" s="38"/>
    </row>
    <row r="13" spans="1:7" ht="19.5" customHeight="1">
      <c r="A13" s="41" t="s">
        <v>31</v>
      </c>
      <c r="B13" s="42"/>
      <c r="C13" s="40">
        <v>-0.05</v>
      </c>
      <c r="D13" s="40">
        <v>-0.05</v>
      </c>
      <c r="E13" s="40">
        <v>-0.05</v>
      </c>
      <c r="F13" s="40">
        <v>0</v>
      </c>
      <c r="G13" s="38"/>
    </row>
    <row r="14" spans="1:7" ht="15.75">
      <c r="A14" s="36" t="s">
        <v>29</v>
      </c>
      <c r="B14" s="37">
        <v>300</v>
      </c>
      <c r="C14" s="37">
        <f>B14*(1+C13)</f>
        <v>285</v>
      </c>
      <c r="D14" s="37">
        <f>C14*(1+D13)</f>
        <v>270.75</v>
      </c>
      <c r="E14" s="37">
        <f>D14*(1+E13)</f>
        <v>257.2125</v>
      </c>
      <c r="F14" s="37">
        <f t="shared" si="0"/>
        <v>257.2125</v>
      </c>
      <c r="G14" s="38"/>
    </row>
    <row r="15" spans="1:7" ht="16.5">
      <c r="A15" s="43" t="s">
        <v>24</v>
      </c>
      <c r="B15" s="40">
        <f>B14/B8</f>
        <v>0.3</v>
      </c>
      <c r="C15" s="40">
        <f>C14/C8</f>
        <v>0.2714285714285714</v>
      </c>
      <c r="D15" s="40">
        <f>D14/D8</f>
        <v>0.24557823129251702</v>
      </c>
      <c r="E15" s="40">
        <f>E14/E8</f>
        <v>0.22218982831227727</v>
      </c>
      <c r="F15" s="40">
        <f t="shared" si="0"/>
        <v>0.22218982831227727</v>
      </c>
      <c r="G15" s="38"/>
    </row>
    <row r="16" spans="1:7" ht="15.75">
      <c r="A16" s="41" t="s">
        <v>30</v>
      </c>
      <c r="B16" s="40"/>
      <c r="C16" s="40">
        <v>-0.06</v>
      </c>
      <c r="D16" s="40">
        <v>-0.06</v>
      </c>
      <c r="E16" s="40">
        <v>-0.06</v>
      </c>
      <c r="F16" s="167">
        <v>0</v>
      </c>
      <c r="G16" s="38"/>
    </row>
    <row r="17" spans="1:7" ht="15.75">
      <c r="A17" s="36" t="s">
        <v>17</v>
      </c>
      <c r="B17" s="37">
        <v>100</v>
      </c>
      <c r="C17" s="37">
        <f>B17*(1+C16)</f>
        <v>94</v>
      </c>
      <c r="D17" s="37">
        <f>C17*(1+D16)</f>
        <v>88.36</v>
      </c>
      <c r="E17" s="37">
        <f>D17*(1+E16)</f>
        <v>83.05839999999999</v>
      </c>
      <c r="F17" s="37">
        <f t="shared" si="0"/>
        <v>83.05839999999999</v>
      </c>
      <c r="G17" s="38"/>
    </row>
    <row r="18" spans="1:7" ht="15.75">
      <c r="A18" s="41" t="s">
        <v>25</v>
      </c>
      <c r="B18" s="40">
        <f>B17/B8</f>
        <v>0.1</v>
      </c>
      <c r="C18" s="40">
        <f>C17/C8</f>
        <v>0.08952380952380952</v>
      </c>
      <c r="D18" s="40">
        <f>D17/D8</f>
        <v>0.08014512471655329</v>
      </c>
      <c r="E18" s="40">
        <f>E17/E8</f>
        <v>0.07174896879386675</v>
      </c>
      <c r="F18" s="40">
        <f t="shared" si="0"/>
        <v>0.07174896879386675</v>
      </c>
      <c r="G18" s="38"/>
    </row>
    <row r="19" spans="1:7" ht="15.75">
      <c r="A19" s="36" t="s">
        <v>0</v>
      </c>
      <c r="B19" s="37">
        <f>SUM(B8,-B10,-B12,-B14,-B17)</f>
        <v>360</v>
      </c>
      <c r="C19" s="37">
        <f>SUM(C8,-C10,-C12,-C14,-C17)</f>
        <v>429.5</v>
      </c>
      <c r="D19" s="37">
        <f>SUM(D8,-D10,-D12,-D14,-D17)</f>
        <v>500.84000000000003</v>
      </c>
      <c r="E19" s="37">
        <f>SUM(E8,-E10,-E12,-E14,-E17)</f>
        <v>574.25285</v>
      </c>
      <c r="F19" s="37">
        <f t="shared" si="0"/>
        <v>574.25285</v>
      </c>
      <c r="G19" s="38"/>
    </row>
    <row r="20" spans="1:7" ht="15.75">
      <c r="A20" s="44" t="s">
        <v>20</v>
      </c>
      <c r="B20" s="40">
        <f>B19/B6</f>
        <v>0.18</v>
      </c>
      <c r="C20" s="40">
        <f>C19/C6</f>
        <v>0.20452380952380952</v>
      </c>
      <c r="D20" s="40">
        <f>D19/D6</f>
        <v>0.22713832199546485</v>
      </c>
      <c r="E20" s="40">
        <f>E19/E6</f>
        <v>0.24803060144692796</v>
      </c>
      <c r="F20" s="40">
        <f>F19/F6</f>
        <v>0.24803060144692796</v>
      </c>
      <c r="G20" s="38"/>
    </row>
    <row r="21" spans="1:7" ht="15.75">
      <c r="A21" s="45" t="s">
        <v>36</v>
      </c>
      <c r="B21" s="168">
        <f>B19*0.8</f>
        <v>288</v>
      </c>
      <c r="C21" s="168">
        <f>C19*0.8</f>
        <v>343.6</v>
      </c>
      <c r="D21" s="168">
        <f>D19*0.8</f>
        <v>400.672</v>
      </c>
      <c r="E21" s="168">
        <f>E19*0.8</f>
        <v>459.40228</v>
      </c>
      <c r="F21" s="168">
        <f>F19*0.8</f>
        <v>459.40228</v>
      </c>
      <c r="G21" s="38"/>
    </row>
    <row r="22" spans="1:7" ht="18.75" customHeight="1">
      <c r="A22" s="46" t="s">
        <v>34</v>
      </c>
      <c r="B22" s="42"/>
      <c r="C22" s="42"/>
      <c r="D22" s="42"/>
      <c r="E22" s="42"/>
      <c r="F22" s="42"/>
      <c r="G22" s="48"/>
    </row>
    <row r="23" spans="1:7" ht="15.75">
      <c r="A23" s="49" t="s">
        <v>19</v>
      </c>
      <c r="B23" s="37">
        <v>10</v>
      </c>
      <c r="C23" s="37">
        <v>9</v>
      </c>
      <c r="D23" s="37">
        <v>8</v>
      </c>
      <c r="E23" s="37">
        <v>7</v>
      </c>
      <c r="F23" s="37">
        <v>7</v>
      </c>
      <c r="G23" s="38"/>
    </row>
    <row r="24" spans="1:7" ht="15.75">
      <c r="A24" s="49" t="s">
        <v>18</v>
      </c>
      <c r="B24" s="37">
        <f>B19+B23</f>
        <v>370</v>
      </c>
      <c r="C24" s="37">
        <f>C19+C23</f>
        <v>438.5</v>
      </c>
      <c r="D24" s="37">
        <f>D19+D23</f>
        <v>508.84000000000003</v>
      </c>
      <c r="E24" s="37">
        <f>E19+E23</f>
        <v>581.25285</v>
      </c>
      <c r="F24" s="37">
        <f t="shared" si="0"/>
        <v>581.25285</v>
      </c>
      <c r="G24" s="38"/>
    </row>
    <row r="25" spans="1:7" ht="15.75">
      <c r="A25" s="41" t="s">
        <v>28</v>
      </c>
      <c r="B25" s="40">
        <f>B24/B6</f>
        <v>0.185</v>
      </c>
      <c r="C25" s="40">
        <f>C24/C6</f>
        <v>0.2088095238095238</v>
      </c>
      <c r="D25" s="40">
        <f>D24/D6</f>
        <v>0.23076643990929707</v>
      </c>
      <c r="E25" s="40">
        <f>E24/E6</f>
        <v>0.25105403304178814</v>
      </c>
      <c r="F25" s="40">
        <f>E25</f>
        <v>0.25105403304178814</v>
      </c>
      <c r="G25" s="38"/>
    </row>
    <row r="26" spans="1:7" ht="15.75">
      <c r="A26" s="41" t="s">
        <v>27</v>
      </c>
      <c r="B26" s="50">
        <v>200</v>
      </c>
      <c r="C26" s="50">
        <v>200</v>
      </c>
      <c r="D26" s="50">
        <v>200</v>
      </c>
      <c r="E26" s="50">
        <v>200</v>
      </c>
      <c r="F26" s="50">
        <v>200</v>
      </c>
      <c r="G26" s="38"/>
    </row>
    <row r="27" spans="1:7" ht="15.75">
      <c r="A27" s="49" t="s">
        <v>26</v>
      </c>
      <c r="B27" s="50"/>
      <c r="C27" s="50">
        <v>-10</v>
      </c>
      <c r="D27" s="50">
        <v>-10</v>
      </c>
      <c r="E27" s="50">
        <v>-10</v>
      </c>
      <c r="F27" s="169">
        <f>F26-E26</f>
        <v>0</v>
      </c>
      <c r="G27" s="38"/>
    </row>
    <row r="28" spans="1:7" ht="15.75">
      <c r="A28" s="49" t="s">
        <v>9</v>
      </c>
      <c r="B28" s="51">
        <f>B21+B23</f>
        <v>298</v>
      </c>
      <c r="C28" s="51">
        <f>C21+C23-C27</f>
        <v>362.6</v>
      </c>
      <c r="D28" s="51">
        <f>D21+D23-D27</f>
        <v>418.672</v>
      </c>
      <c r="E28" s="51">
        <f>E21+E23-E27</f>
        <v>476.40228</v>
      </c>
      <c r="F28" s="51">
        <f>E28</f>
        <v>476.40228</v>
      </c>
      <c r="G28" s="52"/>
    </row>
    <row r="29" spans="1:7" ht="15.75">
      <c r="A29" s="46" t="s">
        <v>35</v>
      </c>
      <c r="B29" s="53"/>
      <c r="C29" s="53"/>
      <c r="D29" s="53"/>
      <c r="E29" s="53"/>
      <c r="F29" s="53"/>
      <c r="G29" s="55"/>
    </row>
    <row r="30" spans="1:7" ht="15.75">
      <c r="A30" s="41" t="s">
        <v>10</v>
      </c>
      <c r="B30" s="57"/>
      <c r="C30" s="57">
        <v>0</v>
      </c>
      <c r="D30" s="57">
        <v>0</v>
      </c>
      <c r="E30" s="57">
        <v>0</v>
      </c>
      <c r="F30" s="57">
        <v>0</v>
      </c>
      <c r="G30" s="38"/>
    </row>
    <row r="31" spans="1:7" ht="15.75">
      <c r="A31" s="49" t="s">
        <v>8</v>
      </c>
      <c r="B31" s="57">
        <v>50</v>
      </c>
      <c r="C31" s="57">
        <v>50</v>
      </c>
      <c r="D31" s="57">
        <v>50</v>
      </c>
      <c r="E31" s="57">
        <v>50</v>
      </c>
      <c r="F31" s="170">
        <v>0</v>
      </c>
      <c r="G31" s="58"/>
    </row>
    <row r="32" spans="1:7" ht="15.75">
      <c r="A32" s="49" t="s">
        <v>5</v>
      </c>
      <c r="B32" s="57">
        <f>B28-B31</f>
        <v>248</v>
      </c>
      <c r="C32" s="57">
        <f>C28-C31</f>
        <v>312.6</v>
      </c>
      <c r="D32" s="57">
        <f>D28-D31</f>
        <v>368.672</v>
      </c>
      <c r="E32" s="57">
        <f>E28-E31</f>
        <v>426.40228</v>
      </c>
      <c r="F32" s="57">
        <f>F28-F31</f>
        <v>476.40228</v>
      </c>
      <c r="G32" s="59">
        <f>F32/G33</f>
        <v>4764.0228</v>
      </c>
    </row>
    <row r="33" spans="1:7" ht="15.75">
      <c r="A33" s="60" t="s">
        <v>2</v>
      </c>
      <c r="B33" s="61">
        <v>0.1</v>
      </c>
      <c r="C33" s="61">
        <v>0.1</v>
      </c>
      <c r="D33" s="61">
        <v>0.1</v>
      </c>
      <c r="E33" s="61">
        <v>0.1</v>
      </c>
      <c r="F33" s="61">
        <v>0.1</v>
      </c>
      <c r="G33" s="62">
        <v>0.1</v>
      </c>
    </row>
    <row r="34" spans="1:7" ht="15.75" hidden="1">
      <c r="A34" s="60" t="s">
        <v>3</v>
      </c>
      <c r="B34" s="56"/>
      <c r="C34" s="63">
        <f>1/(1+C33)</f>
        <v>0.9090909090909091</v>
      </c>
      <c r="D34" s="63">
        <f>C34/(1+D33)</f>
        <v>0.8264462809917354</v>
      </c>
      <c r="E34" s="63">
        <f>D34/(1+E33)</f>
        <v>0.7513148009015777</v>
      </c>
      <c r="F34" s="63"/>
      <c r="G34" s="64">
        <v>0.75</v>
      </c>
    </row>
    <row r="35" spans="1:7" ht="15.75">
      <c r="A35" s="60" t="s">
        <v>3</v>
      </c>
      <c r="B35" s="56"/>
      <c r="C35" s="63">
        <f>1/(1+C33)</f>
        <v>0.9090909090909091</v>
      </c>
      <c r="D35" s="63">
        <f>C35/(1+D33)</f>
        <v>0.8264462809917354</v>
      </c>
      <c r="E35" s="63">
        <f>D35/(1+E33)</f>
        <v>0.7513148009015777</v>
      </c>
      <c r="F35" s="63"/>
      <c r="G35" s="64">
        <f>E35</f>
        <v>0.7513148009015777</v>
      </c>
    </row>
    <row r="36" spans="1:7" s="1" customFormat="1" ht="20.25" customHeight="1">
      <c r="A36" s="65" t="s">
        <v>4</v>
      </c>
      <c r="B36" s="173"/>
      <c r="C36" s="174">
        <f>C32*C35</f>
        <v>284.1818181818182</v>
      </c>
      <c r="D36" s="174">
        <f>D32*D35</f>
        <v>304.6876033057851</v>
      </c>
      <c r="E36" s="174">
        <f>E32*E35</f>
        <v>320.3623441021788</v>
      </c>
      <c r="F36" s="174"/>
      <c r="G36" s="175">
        <f>G32*G35</f>
        <v>3579.2808414725764</v>
      </c>
    </row>
    <row r="37" spans="1:7" ht="18" customHeight="1">
      <c r="A37" s="171" t="s">
        <v>32</v>
      </c>
      <c r="B37" s="172">
        <f>SUM(C36:G36)</f>
        <v>4488.512607062358</v>
      </c>
      <c r="C37" s="176"/>
      <c r="D37" s="176"/>
      <c r="E37" s="176"/>
      <c r="F37" s="176"/>
      <c r="G37" s="176"/>
    </row>
    <row r="38" spans="1:7" ht="12.75">
      <c r="A38" s="3"/>
      <c r="C38" s="177"/>
      <c r="D38" s="177"/>
      <c r="E38" s="177"/>
      <c r="F38" s="177"/>
      <c r="G38" s="177"/>
    </row>
  </sheetData>
  <sheetProtection/>
  <mergeCells count="1"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H1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48.7109375" style="0" customWidth="1"/>
    <col min="3" max="3" width="13.57421875" style="2" customWidth="1"/>
    <col min="4" max="4" width="9.7109375" style="0" customWidth="1"/>
    <col min="5" max="5" width="9.8515625" style="0" customWidth="1"/>
    <col min="6" max="6" width="9.57421875" style="0" customWidth="1"/>
    <col min="7" max="7" width="13.28125" style="0" customWidth="1"/>
    <col min="8" max="8" width="48.7109375" style="0" customWidth="1"/>
  </cols>
  <sheetData>
    <row r="1" spans="1:2" ht="20.25">
      <c r="A1" s="17" t="s">
        <v>45</v>
      </c>
      <c r="B1" s="17"/>
    </row>
    <row r="2" spans="1:7" ht="47.25">
      <c r="A2" s="16" t="s">
        <v>37</v>
      </c>
      <c r="B2" s="5" t="s">
        <v>43</v>
      </c>
      <c r="C2" s="6" t="s">
        <v>21</v>
      </c>
      <c r="D2" s="197" t="s">
        <v>7</v>
      </c>
      <c r="E2" s="199"/>
      <c r="F2" s="199"/>
      <c r="G2" s="7" t="s">
        <v>11</v>
      </c>
    </row>
    <row r="3" spans="1:7" ht="17.25">
      <c r="A3" s="11"/>
      <c r="B3" s="8"/>
      <c r="C3" s="14">
        <v>2022</v>
      </c>
      <c r="D3" s="15">
        <v>2023</v>
      </c>
      <c r="E3" s="15">
        <v>2024</v>
      </c>
      <c r="F3" s="15">
        <v>2025</v>
      </c>
      <c r="G3" s="15" t="s">
        <v>39</v>
      </c>
    </row>
    <row r="4" spans="1:7" ht="15.75">
      <c r="A4" s="82">
        <v>1</v>
      </c>
      <c r="B4" s="142" t="s">
        <v>9</v>
      </c>
      <c r="C4" s="18">
        <f>'5.Стратегия_Эффективности'!B28</f>
        <v>298</v>
      </c>
      <c r="D4" s="18">
        <f>'5.Стратегия_Эффективности'!C28</f>
        <v>362.6</v>
      </c>
      <c r="E4" s="18">
        <f>'5.Стратегия_Эффективности'!D28</f>
        <v>418.672</v>
      </c>
      <c r="F4" s="18">
        <f>'5.Стратегия_Эффективности'!E28</f>
        <v>476.40228</v>
      </c>
      <c r="G4" s="18">
        <f>'5.Стратегия_Эффективности'!F28</f>
        <v>476.40228</v>
      </c>
    </row>
    <row r="5" spans="1:7" ht="15.75">
      <c r="A5" s="86">
        <v>2</v>
      </c>
      <c r="B5" s="145" t="s">
        <v>8</v>
      </c>
      <c r="C5" s="18">
        <f>'5.Стратегия_Эффективности'!B31</f>
        <v>50</v>
      </c>
      <c r="D5" s="18">
        <f>'5.Стратегия_Эффективности'!C31</f>
        <v>50</v>
      </c>
      <c r="E5" s="18">
        <f>'5.Стратегия_Эффективности'!D31</f>
        <v>50</v>
      </c>
      <c r="F5" s="18">
        <f>'5.Стратегия_Эффективности'!E31</f>
        <v>50</v>
      </c>
      <c r="G5" s="18">
        <v>0</v>
      </c>
    </row>
    <row r="6" spans="1:7" ht="15.75">
      <c r="A6" s="86">
        <v>3</v>
      </c>
      <c r="B6" s="145" t="s">
        <v>5</v>
      </c>
      <c r="C6" s="18">
        <f>C4-C5</f>
        <v>248</v>
      </c>
      <c r="D6" s="18">
        <f>D4-D5</f>
        <v>312.6</v>
      </c>
      <c r="E6" s="18">
        <f>E4-E5</f>
        <v>368.672</v>
      </c>
      <c r="F6" s="18">
        <f>F4-F5</f>
        <v>426.40228</v>
      </c>
      <c r="G6" s="18">
        <f>G4-G5</f>
        <v>476.40228</v>
      </c>
    </row>
    <row r="7" spans="1:7" ht="15.75">
      <c r="A7" s="86">
        <v>4</v>
      </c>
      <c r="B7" s="148" t="s">
        <v>2</v>
      </c>
      <c r="C7" s="178">
        <v>0.1</v>
      </c>
      <c r="D7" s="178">
        <v>0.1</v>
      </c>
      <c r="E7" s="178">
        <v>0.1</v>
      </c>
      <c r="F7" s="178">
        <v>0.1</v>
      </c>
      <c r="G7" s="178">
        <v>0.1</v>
      </c>
    </row>
    <row r="8" spans="1:7" ht="21" customHeight="1">
      <c r="A8" s="86">
        <v>5</v>
      </c>
      <c r="B8" s="148" t="s">
        <v>38</v>
      </c>
      <c r="C8" s="18"/>
      <c r="D8" s="179"/>
      <c r="E8" s="179"/>
      <c r="F8" s="179"/>
      <c r="G8" s="179">
        <f>G6/G7</f>
        <v>4764.0228</v>
      </c>
    </row>
    <row r="9" spans="1:8" s="1" customFormat="1" ht="20.25" customHeight="1">
      <c r="A9" s="95">
        <v>6</v>
      </c>
      <c r="B9" s="153" t="s">
        <v>4</v>
      </c>
      <c r="C9" s="180"/>
      <c r="D9" s="181">
        <f>D6/POWER((1+D7),1)</f>
        <v>284.1818181818182</v>
      </c>
      <c r="E9" s="181">
        <f>E6/POWER((1+E7),2)</f>
        <v>304.6876033057851</v>
      </c>
      <c r="F9" s="181">
        <f>F6/POWER((1+F7),3)</f>
        <v>320.3623441021787</v>
      </c>
      <c r="G9" s="181">
        <f>G8/POWER((1+G7),3)</f>
        <v>3579.2808414725755</v>
      </c>
      <c r="H9"/>
    </row>
    <row r="10" spans="1:7" ht="18" customHeight="1">
      <c r="A10" s="152">
        <v>7</v>
      </c>
      <c r="B10" s="154" t="s">
        <v>32</v>
      </c>
      <c r="C10" s="182">
        <f>SUM(D9:G9)</f>
        <v>4488.512607062357</v>
      </c>
      <c r="D10" s="183"/>
      <c r="E10" s="183"/>
      <c r="F10" s="183"/>
      <c r="G10" s="183"/>
    </row>
    <row r="11" ht="12.75">
      <c r="B11" s="3"/>
    </row>
  </sheetData>
  <sheetProtection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Nadezhda Grinchik</cp:lastModifiedBy>
  <cp:lastPrinted>2017-12-03T19:52:17Z</cp:lastPrinted>
  <dcterms:created xsi:type="dcterms:W3CDTF">1996-10-08T23:32:33Z</dcterms:created>
  <dcterms:modified xsi:type="dcterms:W3CDTF">2023-05-15T09:27:56Z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